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W:\BrnoNaKole\0koncepce\pentlaky_scitani\"/>
    </mc:Choice>
  </mc:AlternateContent>
  <xr:revisionPtr revIDLastSave="0" documentId="13_ncr:1_{DBEEB2ED-771D-42DE-8E5E-BFF963FEBC20}" xr6:coauthVersionLast="47" xr6:coauthVersionMax="47" xr10:uidLastSave="{00000000-0000-0000-0000-000000000000}"/>
  <bookViews>
    <workbookView xWindow="0" yWindow="0" windowWidth="25800" windowHeight="21000" tabRatio="500" xr2:uid="{00000000-000D-0000-FFFF-FFFF00000000}"/>
  </bookViews>
  <sheets>
    <sheet name="Sheet1" sheetId="1" r:id="rId1"/>
    <sheet name="Sheet2" sheetId="2" r:id="rId2"/>
  </sheets>
  <definedNames>
    <definedName name="_xlnm._FilterDatabase" localSheetId="0" hidden="1">Sheet1!$A:$U</definedName>
  </definedNames>
  <calcPr calcId="191029"/>
</workbook>
</file>

<file path=xl/calcChain.xml><?xml version="1.0" encoding="utf-8"?>
<calcChain xmlns="http://schemas.openxmlformats.org/spreadsheetml/2006/main">
  <c r="D64" i="1" l="1"/>
  <c r="D56" i="1" l="1"/>
  <c r="C56" i="1"/>
  <c r="C3" i="1"/>
  <c r="D3" i="1"/>
  <c r="C4" i="1"/>
  <c r="D4" i="1"/>
  <c r="C5" i="1"/>
  <c r="D5" i="1"/>
  <c r="C6" i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C32" i="1"/>
  <c r="D32" i="1"/>
  <c r="C33" i="1"/>
  <c r="C34" i="1"/>
  <c r="D34" i="1"/>
  <c r="C35" i="1"/>
  <c r="D35" i="1"/>
  <c r="D36" i="1"/>
  <c r="C37" i="1"/>
  <c r="D37" i="1"/>
  <c r="C38" i="1"/>
  <c r="D38" i="1"/>
  <c r="C39" i="1"/>
  <c r="D39" i="1"/>
  <c r="C40" i="1"/>
  <c r="D40" i="1"/>
  <c r="C41" i="1"/>
  <c r="O71" i="1" s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9" i="1"/>
  <c r="D49" i="1"/>
  <c r="C51" i="1"/>
  <c r="D51" i="1"/>
  <c r="C52" i="1"/>
  <c r="D52" i="1"/>
  <c r="C53" i="1"/>
  <c r="D53" i="1"/>
  <c r="C54" i="1"/>
  <c r="D54" i="1"/>
  <c r="C55" i="1"/>
  <c r="D55" i="1"/>
  <c r="D2" i="1"/>
  <c r="D67" i="1" s="1"/>
  <c r="C2" i="1"/>
  <c r="D68" i="1" l="1"/>
  <c r="E68" i="1" s="1"/>
  <c r="D69" i="1"/>
  <c r="E69" i="1" s="1"/>
  <c r="O63" i="1"/>
  <c r="J63" i="1"/>
  <c r="O61" i="1"/>
  <c r="H59" i="1"/>
  <c r="O60" i="1"/>
  <c r="H61" i="1"/>
  <c r="O69" i="1"/>
  <c r="O68" i="1"/>
  <c r="O67" i="1"/>
  <c r="O59" i="1"/>
  <c r="G69" i="1"/>
  <c r="M60" i="1"/>
  <c r="K71" i="1"/>
  <c r="G59" i="1"/>
  <c r="L60" i="1"/>
  <c r="G60" i="1"/>
  <c r="P60" i="1" s="1"/>
  <c r="K60" i="1"/>
  <c r="G61" i="1"/>
  <c r="P61" i="1" s="1"/>
  <c r="J60" i="1"/>
  <c r="N61" i="1"/>
  <c r="I60" i="1"/>
  <c r="G63" i="1"/>
  <c r="P63" i="1" s="1"/>
  <c r="M61" i="1"/>
  <c r="H60" i="1"/>
  <c r="N63" i="1"/>
  <c r="L61" i="1"/>
  <c r="N59" i="1"/>
  <c r="M63" i="1"/>
  <c r="K61" i="1"/>
  <c r="M59" i="1"/>
  <c r="K68" i="1"/>
  <c r="L63" i="1"/>
  <c r="J61" i="1"/>
  <c r="L59" i="1"/>
  <c r="K63" i="1"/>
  <c r="I61" i="1"/>
  <c r="K59" i="1"/>
  <c r="J59" i="1"/>
  <c r="I63" i="1"/>
  <c r="N60" i="1"/>
  <c r="I59" i="1"/>
  <c r="H63" i="1"/>
  <c r="I71" i="1"/>
  <c r="M68" i="1"/>
  <c r="N68" i="1"/>
  <c r="G67" i="1"/>
  <c r="H67" i="1"/>
  <c r="I67" i="1"/>
  <c r="G71" i="1"/>
  <c r="P71" i="1" s="1"/>
  <c r="H71" i="1"/>
  <c r="L67" i="1"/>
  <c r="H69" i="1"/>
  <c r="L71" i="1"/>
  <c r="M67" i="1"/>
  <c r="I69" i="1"/>
  <c r="M71" i="1"/>
  <c r="N67" i="1"/>
  <c r="J69" i="1"/>
  <c r="N71" i="1"/>
  <c r="K69" i="1"/>
  <c r="D59" i="1"/>
  <c r="G68" i="1"/>
  <c r="H68" i="1"/>
  <c r="L69" i="1"/>
  <c r="D60" i="1"/>
  <c r="E60" i="1" s="1"/>
  <c r="I68" i="1"/>
  <c r="M69" i="1"/>
  <c r="D61" i="1"/>
  <c r="E61" i="1" s="1"/>
  <c r="J68" i="1"/>
  <c r="N69" i="1"/>
  <c r="D63" i="1"/>
  <c r="E63" i="1" s="1"/>
  <c r="L68" i="1"/>
  <c r="J67" i="1"/>
  <c r="J71" i="1"/>
  <c r="D71" i="1"/>
  <c r="E71" i="1" s="1"/>
  <c r="K67" i="1"/>
  <c r="X71" i="1" l="1"/>
  <c r="H70" i="1"/>
  <c r="H72" i="1" s="1"/>
  <c r="N70" i="1"/>
  <c r="N72" i="1" s="1"/>
  <c r="O70" i="1"/>
  <c r="O72" i="1" s="1"/>
  <c r="I70" i="1"/>
  <c r="I72" i="1" s="1"/>
  <c r="O62" i="1"/>
  <c r="O64" i="1" s="1"/>
  <c r="M70" i="1"/>
  <c r="M72" i="1" s="1"/>
  <c r="L70" i="1"/>
  <c r="L72" i="1" s="1"/>
  <c r="J70" i="1"/>
  <c r="J72" i="1" s="1"/>
  <c r="D70" i="1"/>
  <c r="E70" i="1" s="1"/>
  <c r="P67" i="1"/>
  <c r="G70" i="1"/>
  <c r="G72" i="1" s="1"/>
  <c r="P72" i="1" s="1"/>
  <c r="K70" i="1"/>
  <c r="X68" i="1"/>
  <c r="W71" i="1"/>
  <c r="P59" i="1"/>
  <c r="G62" i="1"/>
  <c r="G64" i="1" s="1"/>
  <c r="P64" i="1" s="1"/>
  <c r="X69" i="1"/>
  <c r="X59" i="1"/>
  <c r="X61" i="1"/>
  <c r="X63" i="1"/>
  <c r="P69" i="1"/>
  <c r="X67" i="1"/>
  <c r="X60" i="1"/>
  <c r="U59" i="1"/>
  <c r="W59" i="1"/>
  <c r="R59" i="1"/>
  <c r="S59" i="1"/>
  <c r="T59" i="1"/>
  <c r="V59" i="1"/>
  <c r="Q59" i="1"/>
  <c r="R68" i="1"/>
  <c r="Q71" i="1"/>
  <c r="V71" i="1"/>
  <c r="T71" i="1"/>
  <c r="P68" i="1"/>
  <c r="U71" i="1"/>
  <c r="S71" i="1"/>
  <c r="R71" i="1"/>
  <c r="D62" i="1"/>
  <c r="E62" i="1" s="1"/>
  <c r="V60" i="1"/>
  <c r="W60" i="1"/>
  <c r="V68" i="1"/>
  <c r="V61" i="1"/>
  <c r="W68" i="1"/>
  <c r="S68" i="1"/>
  <c r="Q67" i="1"/>
  <c r="Q68" i="1"/>
  <c r="W61" i="1"/>
  <c r="T68" i="1"/>
  <c r="R69" i="1"/>
  <c r="U69" i="1"/>
  <c r="R67" i="1"/>
  <c r="U68" i="1"/>
  <c r="Q69" i="1"/>
  <c r="V69" i="1"/>
  <c r="K62" i="1"/>
  <c r="K64" i="1" s="1"/>
  <c r="W69" i="1"/>
  <c r="N62" i="1"/>
  <c r="N64" i="1" s="1"/>
  <c r="M62" i="1"/>
  <c r="M64" i="1" s="1"/>
  <c r="I62" i="1"/>
  <c r="I64" i="1" s="1"/>
  <c r="S67" i="1"/>
  <c r="S69" i="1"/>
  <c r="W67" i="1"/>
  <c r="V67" i="1"/>
  <c r="T69" i="1"/>
  <c r="U67" i="1"/>
  <c r="T67" i="1"/>
  <c r="L62" i="1"/>
  <c r="L64" i="1" s="1"/>
  <c r="J62" i="1"/>
  <c r="J64" i="1" s="1"/>
  <c r="H62" i="1"/>
  <c r="H64" i="1" s="1"/>
  <c r="W63" i="1"/>
  <c r="V63" i="1"/>
  <c r="T61" i="1"/>
  <c r="U61" i="1"/>
  <c r="S61" i="1"/>
  <c r="R61" i="1"/>
  <c r="Q61" i="1"/>
  <c r="Q60" i="1"/>
  <c r="T60" i="1"/>
  <c r="U63" i="1"/>
  <c r="S60" i="1"/>
  <c r="R60" i="1"/>
  <c r="T63" i="1"/>
  <c r="R63" i="1"/>
  <c r="S63" i="1"/>
  <c r="Q63" i="1"/>
  <c r="U60" i="1"/>
  <c r="V64" i="1" l="1"/>
  <c r="Q64" i="1"/>
  <c r="S64" i="1"/>
  <c r="T64" i="1"/>
  <c r="P62" i="1"/>
  <c r="U64" i="1"/>
  <c r="X64" i="1"/>
  <c r="V72" i="1"/>
  <c r="W64" i="1"/>
  <c r="T70" i="1"/>
  <c r="K72" i="1"/>
  <c r="T72" i="1" s="1"/>
  <c r="X70" i="1"/>
  <c r="Q72" i="1"/>
  <c r="S72" i="1"/>
  <c r="X72" i="1"/>
  <c r="R72" i="1"/>
  <c r="U72" i="1"/>
  <c r="R64" i="1"/>
  <c r="W72" i="1"/>
  <c r="U70" i="1"/>
  <c r="P70" i="1"/>
  <c r="V70" i="1"/>
  <c r="W70" i="1"/>
  <c r="Q70" i="1"/>
  <c r="R70" i="1"/>
  <c r="S70" i="1"/>
  <c r="X62" i="1"/>
  <c r="V62" i="1"/>
  <c r="W62" i="1"/>
  <c r="Q62" i="1"/>
  <c r="T62" i="1"/>
  <c r="R62" i="1"/>
  <c r="S62" i="1"/>
  <c r="U62" i="1"/>
</calcChain>
</file>

<file path=xl/sharedStrings.xml><?xml version="1.0" encoding="utf-8"?>
<sst xmlns="http://schemas.openxmlformats.org/spreadsheetml/2006/main" count="266" uniqueCount="116">
  <si>
    <t>0pz</t>
  </si>
  <si>
    <t>1mo</t>
  </si>
  <si>
    <t>2vo</t>
  </si>
  <si>
    <t>3tg</t>
  </si>
  <si>
    <t>Rašínova</t>
  </si>
  <si>
    <t>ŠIlingrovo nám.</t>
  </si>
  <si>
    <t>Kounicova</t>
  </si>
  <si>
    <t>Milady Horákové</t>
  </si>
  <si>
    <t>Cejl</t>
  </si>
  <si>
    <t>Lidická</t>
  </si>
  <si>
    <t>Bratislavská</t>
  </si>
  <si>
    <t>Křenová</t>
  </si>
  <si>
    <t>Dornych</t>
  </si>
  <si>
    <t>Uhelná</t>
  </si>
  <si>
    <t>Nové sady</t>
  </si>
  <si>
    <t>Hybešova</t>
  </si>
  <si>
    <t>Pekařská</t>
  </si>
  <si>
    <t>Údolní</t>
  </si>
  <si>
    <t>Botanická</t>
  </si>
  <si>
    <t>Palackého tř.</t>
  </si>
  <si>
    <t>Merhautova</t>
  </si>
  <si>
    <t>tř. Generála Píky</t>
  </si>
  <si>
    <t>Dukelská tř.</t>
  </si>
  <si>
    <t>Křtinská</t>
  </si>
  <si>
    <t>Olomouclá</t>
  </si>
  <si>
    <t>Kaštanová</t>
  </si>
  <si>
    <t>Bohunická</t>
  </si>
  <si>
    <t>CS krematorní</t>
  </si>
  <si>
    <t>A. Procházky</t>
  </si>
  <si>
    <t>Rybnická</t>
  </si>
  <si>
    <t>Horová</t>
  </si>
  <si>
    <t>Královopolská</t>
  </si>
  <si>
    <t>Křižíkova</t>
  </si>
  <si>
    <t>Vídeňská</t>
  </si>
  <si>
    <t>Rokytova</t>
  </si>
  <si>
    <t>Chodská</t>
  </si>
  <si>
    <t>Korejská</t>
  </si>
  <si>
    <t>Hradecká</t>
  </si>
  <si>
    <t>Jana Babáka</t>
  </si>
  <si>
    <t>Štefánikova</t>
  </si>
  <si>
    <t>Staňkova</t>
  </si>
  <si>
    <t>Bystrcká</t>
  </si>
  <si>
    <t>Kníničská</t>
  </si>
  <si>
    <t>Svratecká (Bystrcká)</t>
  </si>
  <si>
    <t>Svratecká (Veslařská)</t>
  </si>
  <si>
    <t>Žabovřeská</t>
  </si>
  <si>
    <t>Svratecká (Riviéra)</t>
  </si>
  <si>
    <t>Bauerova</t>
  </si>
  <si>
    <t>Svratecká (dolní nádr.)</t>
  </si>
  <si>
    <t>Svitavská (Obřanská)</t>
  </si>
  <si>
    <t>Svitavská (Charbulova)</t>
  </si>
  <si>
    <t>NAME</t>
  </si>
  <si>
    <t>TYP</t>
  </si>
  <si>
    <t>ID</t>
  </si>
  <si>
    <t>Kšírova</t>
  </si>
  <si>
    <t>Svratecká (soutok)</t>
  </si>
  <si>
    <t>Hněvkovského</t>
  </si>
  <si>
    <t>Svitavská (soutok)</t>
  </si>
  <si>
    <t>Svratecká (Hněvkovského)</t>
  </si>
  <si>
    <t>pesi zona</t>
  </si>
  <si>
    <t>Vden</t>
  </si>
  <si>
    <t>Neděle</t>
  </si>
  <si>
    <t>Svratecká (dolní nádr.-levý)</t>
  </si>
  <si>
    <t>Svratecká (dolní nádr.-pravý)</t>
  </si>
  <si>
    <t>Veveří</t>
  </si>
  <si>
    <t>popa01</t>
  </si>
  <si>
    <t>popa06</t>
  </si>
  <si>
    <t>popa10</t>
  </si>
  <si>
    <t>popa12</t>
  </si>
  <si>
    <t>popa14</t>
  </si>
  <si>
    <t>popa16</t>
  </si>
  <si>
    <t>popa18</t>
  </si>
  <si>
    <t>popa20</t>
  </si>
  <si>
    <t>popa22</t>
  </si>
  <si>
    <t>sone01</t>
  </si>
  <si>
    <t>sone06</t>
  </si>
  <si>
    <t>sone10</t>
  </si>
  <si>
    <t>sone12</t>
  </si>
  <si>
    <t>sone14</t>
  </si>
  <si>
    <t>sone16</t>
  </si>
  <si>
    <t>sone18</t>
  </si>
  <si>
    <t>sone20</t>
  </si>
  <si>
    <t>sone22</t>
  </si>
  <si>
    <t>ID,N,6,0</t>
  </si>
  <si>
    <t>TYP,C,20</t>
  </si>
  <si>
    <t>NAME,C,50</t>
  </si>
  <si>
    <t>ROKCYOP,N,4,0</t>
  </si>
  <si>
    <t>CNTPOPA20,N,5,0</t>
  </si>
  <si>
    <t>CNTPOPA22,N,5,0</t>
  </si>
  <si>
    <t>CNTSONE20,N,5,0</t>
  </si>
  <si>
    <t>CNTSONE22,N,5,0</t>
  </si>
  <si>
    <t>Veve?í</t>
  </si>
  <si>
    <t>K?enová</t>
  </si>
  <si>
    <t>Peka?ská</t>
  </si>
  <si>
    <t>Palackého t?.</t>
  </si>
  <si>
    <t>t?. Generála Píky</t>
  </si>
  <si>
    <t>Dukelská t?.</t>
  </si>
  <si>
    <t>K?tinská</t>
  </si>
  <si>
    <t>K?ižíkova</t>
  </si>
  <si>
    <t>Kníni?ská</t>
  </si>
  <si>
    <t>Svratecká (Vesla?ská)</t>
  </si>
  <si>
    <t>Žabov?eská</t>
  </si>
  <si>
    <t>Víde?ská</t>
  </si>
  <si>
    <t>Svitavská (Ob?anská)</t>
  </si>
  <si>
    <t>Sta?kova</t>
  </si>
  <si>
    <t>Hn?vkovského</t>
  </si>
  <si>
    <t>Svitavská  (soutok)</t>
  </si>
  <si>
    <t>Svratecká (Hn?vkovského)</t>
  </si>
  <si>
    <t>Svratecká (dolní nádr.) pravý b?eh</t>
  </si>
  <si>
    <t>PoPa</t>
  </si>
  <si>
    <t>SoNe</t>
  </si>
  <si>
    <t>rok od realizace cyklo-stezky/pruhu</t>
  </si>
  <si>
    <t>sum</t>
  </si>
  <si>
    <t>Svitavská (Dolnopolní)</t>
  </si>
  <si>
    <t>celkem Po-Pa</t>
  </si>
  <si>
    <t>celkem So-Ne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</si>
</sst>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family val="2"/>
      <charset val="238"/>
    </font>
    <font>
      <sz val="10"/>
      <name val="Arial"/>
      <family val="2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ill="0" applyBorder="0" applyAlignment="0" applyProtection="0"/>
  </cellStyleXfs>
  <cellXfs count="29">
    <xf numFmtId="0" fontId="0" fillId="0" borderId="0" xfId="0"/>
    <xf numFmtId="1" fontId="0" fillId="0" borderId="0" xfId="0" applyNumberFormat="1"/>
    <xf numFmtId="0" fontId="0" fillId="0" borderId="0" xfId="0" applyAlignment="1">
      <alignment wrapText="1"/>
    </xf>
    <xf numFmtId="1" fontId="0" fillId="0" borderId="1" xfId="0" applyNumberFormat="1" applyBorder="1"/>
    <xf numFmtId="1" fontId="2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9" fontId="1" fillId="0" borderId="0" xfId="1"/>
    <xf numFmtId="9" fontId="1" fillId="0" borderId="1" xfId="1" applyBorder="1"/>
    <xf numFmtId="9" fontId="1" fillId="0" borderId="0" xfId="1" applyBorder="1"/>
    <xf numFmtId="0" fontId="0" fillId="0" borderId="1" xfId="0" applyBorder="1"/>
    <xf numFmtId="0" fontId="0" fillId="0" borderId="2" xfId="0" applyBorder="1"/>
    <xf numFmtId="1" fontId="0" fillId="0" borderId="2" xfId="0" applyNumberFormat="1" applyBorder="1"/>
    <xf numFmtId="9" fontId="1" fillId="0" borderId="2" xfId="1" applyBorder="1"/>
    <xf numFmtId="1" fontId="4" fillId="0" borderId="1" xfId="0" applyNumberFormat="1" applyFont="1" applyBorder="1"/>
    <xf numFmtId="1" fontId="2" fillId="0" borderId="3" xfId="0" applyNumberFormat="1" applyFont="1" applyBorder="1" applyAlignment="1">
      <alignment wrapText="1"/>
    </xf>
    <xf numFmtId="1" fontId="0" fillId="0" borderId="3" xfId="0" applyNumberFormat="1" applyBorder="1"/>
    <xf numFmtId="1" fontId="4" fillId="0" borderId="4" xfId="0" applyNumberFormat="1" applyFont="1" applyBorder="1"/>
    <xf numFmtId="9" fontId="1" fillId="0" borderId="3" xfId="1" applyBorder="1"/>
    <xf numFmtId="9" fontId="1" fillId="0" borderId="4" xfId="1" applyBorder="1"/>
    <xf numFmtId="9" fontId="1" fillId="0" borderId="5" xfId="1" applyBorder="1"/>
    <xf numFmtId="0" fontId="0" fillId="0" borderId="6" xfId="0" applyBorder="1"/>
    <xf numFmtId="1" fontId="0" fillId="0" borderId="6" xfId="0" applyNumberFormat="1" applyBorder="1"/>
    <xf numFmtId="9" fontId="1" fillId="0" borderId="7" xfId="1" applyBorder="1"/>
    <xf numFmtId="9" fontId="1" fillId="0" borderId="6" xfId="1" applyBorder="1"/>
    <xf numFmtId="0" fontId="2" fillId="0" borderId="0" xfId="0" applyFont="1" applyAlignment="1">
      <alignment textRotation="90" wrapText="1"/>
    </xf>
    <xf numFmtId="9" fontId="4" fillId="0" borderId="0" xfId="1" applyFont="1"/>
    <xf numFmtId="9" fontId="4" fillId="0" borderId="1" xfId="1" applyFont="1" applyBorder="1"/>
    <xf numFmtId="9" fontId="4" fillId="0" borderId="0" xfId="1" applyFont="1" applyBorder="1"/>
    <xf numFmtId="9" fontId="1" fillId="0" borderId="0" xfId="1" applyFont="1" applyBorder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>
                <a:effectLst/>
              </a:rPr>
              <a:t>Počet lidí na kole </a:t>
            </a:r>
            <a:r>
              <a:rPr lang="en-CA" sz="1800" b="1" i="0" baseline="0">
                <a:effectLst/>
              </a:rPr>
              <a:t>v ulicích </a:t>
            </a:r>
            <a:br>
              <a:rPr lang="en-CA" sz="1800" b="1" i="0" baseline="0">
                <a:effectLst/>
              </a:rPr>
            </a:br>
            <a:r>
              <a:rPr lang="en-CA" sz="1800" b="1" i="0" baseline="0">
                <a:effectLst/>
              </a:rPr>
              <a:t>centra a periférie Brna</a:t>
            </a:r>
            <a:endParaRPr lang="cs-CZ">
              <a:effectLst/>
            </a:endParaRP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3061415484185318"/>
          <c:y val="3.7476859696335428E-2"/>
          <c:w val="0.83169757895849705"/>
          <c:h val="0.8779605966975646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Sheet1!$E$60:$F$60</c:f>
              <c:strCache>
                <c:ptCount val="2"/>
                <c:pt idx="0">
                  <c:v>radiály k MMO (13×) Po-Pa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Sheet1!$G$60:$O$60</c:f>
              <c:numCache>
                <c:formatCode>0</c:formatCode>
                <c:ptCount val="9"/>
                <c:pt idx="0">
                  <c:v>2900</c:v>
                </c:pt>
                <c:pt idx="1">
                  <c:v>3360</c:v>
                </c:pt>
                <c:pt idx="2">
                  <c:v>4310</c:v>
                </c:pt>
                <c:pt idx="3">
                  <c:v>4410</c:v>
                </c:pt>
                <c:pt idx="4">
                  <c:v>5000</c:v>
                </c:pt>
                <c:pt idx="5">
                  <c:v>5420</c:v>
                </c:pt>
                <c:pt idx="6">
                  <c:v>6040</c:v>
                </c:pt>
                <c:pt idx="7">
                  <c:v>6250</c:v>
                </c:pt>
                <c:pt idx="8">
                  <c:v>8050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21-4A82-9F4A-129B84BE2E9A}"/>
            </c:ext>
          </c:extLst>
        </c:ser>
        <c:ser>
          <c:idx val="0"/>
          <c:order val="1"/>
          <c:tx>
            <c:strRef>
              <c:f>Sheet1!$E$68</c:f>
              <c:strCache>
                <c:ptCount val="1"/>
                <c:pt idx="0">
                  <c:v>radiály k MMO (10×) So-Ne</c:v>
                </c:pt>
              </c:strCache>
            </c:strRef>
          </c:tx>
          <c:spPr>
            <a:ln>
              <a:solidFill>
                <a:srgbClr val="7030A0"/>
              </a:solidFill>
              <a:prstDash val="dash"/>
            </a:ln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Sheet1!$G$68:$O$68</c:f>
              <c:numCache>
                <c:formatCode>0</c:formatCode>
                <c:ptCount val="9"/>
                <c:pt idx="0">
                  <c:v>1620</c:v>
                </c:pt>
                <c:pt idx="1">
                  <c:v>2200</c:v>
                </c:pt>
                <c:pt idx="2">
                  <c:v>2300</c:v>
                </c:pt>
                <c:pt idx="3">
                  <c:v>2450</c:v>
                </c:pt>
                <c:pt idx="4">
                  <c:v>3060</c:v>
                </c:pt>
                <c:pt idx="5">
                  <c:v>3230</c:v>
                </c:pt>
                <c:pt idx="6">
                  <c:v>2570</c:v>
                </c:pt>
                <c:pt idx="7">
                  <c:v>2940</c:v>
                </c:pt>
                <c:pt idx="8">
                  <c:v>3140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94C0-49C6-8747-D7929D045596}"/>
            </c:ext>
          </c:extLst>
        </c:ser>
        <c:ser>
          <c:idx val="3"/>
          <c:order val="2"/>
          <c:tx>
            <c:strRef>
              <c:f>Sheet1!$E$61:$F$61</c:f>
              <c:strCache>
                <c:ptCount val="2"/>
                <c:pt idx="0">
                  <c:v>radiály k VMO (23×) Po-Pa</c:v>
                </c:pt>
              </c:strCache>
            </c:strRef>
          </c:tx>
          <c:spPr>
            <a:ln>
              <a:solidFill>
                <a:schemeClr val="accent6"/>
              </a:solidFill>
            </a:ln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Sheet1!$G$61:$O$61</c:f>
              <c:numCache>
                <c:formatCode>0</c:formatCode>
                <c:ptCount val="9"/>
                <c:pt idx="0">
                  <c:v>5050</c:v>
                </c:pt>
                <c:pt idx="1">
                  <c:v>5450</c:v>
                </c:pt>
                <c:pt idx="2">
                  <c:v>6090</c:v>
                </c:pt>
                <c:pt idx="3">
                  <c:v>5960</c:v>
                </c:pt>
                <c:pt idx="4">
                  <c:v>6250</c:v>
                </c:pt>
                <c:pt idx="5">
                  <c:v>6860</c:v>
                </c:pt>
                <c:pt idx="6">
                  <c:v>6220</c:v>
                </c:pt>
                <c:pt idx="7">
                  <c:v>6340</c:v>
                </c:pt>
                <c:pt idx="8">
                  <c:v>7050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94C0-49C6-8747-D7929D045596}"/>
            </c:ext>
          </c:extLst>
        </c:ser>
        <c:ser>
          <c:idx val="4"/>
          <c:order val="3"/>
          <c:tx>
            <c:strRef>
              <c:f>Sheet1!$E$69</c:f>
              <c:strCache>
                <c:ptCount val="1"/>
                <c:pt idx="0">
                  <c:v>radiály k VMO (8×) So-Ne</c:v>
                </c:pt>
              </c:strCache>
            </c:strRef>
          </c:tx>
          <c:spPr>
            <a:ln>
              <a:solidFill>
                <a:schemeClr val="accent6"/>
              </a:solidFill>
              <a:prstDash val="dash"/>
            </a:ln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Sheet1!$G$69:$O$69</c:f>
              <c:numCache>
                <c:formatCode>0</c:formatCode>
                <c:ptCount val="9"/>
                <c:pt idx="0">
                  <c:v>2750</c:v>
                </c:pt>
                <c:pt idx="1">
                  <c:v>3700</c:v>
                </c:pt>
                <c:pt idx="2">
                  <c:v>4200</c:v>
                </c:pt>
                <c:pt idx="3">
                  <c:v>4030</c:v>
                </c:pt>
                <c:pt idx="4">
                  <c:v>4340</c:v>
                </c:pt>
                <c:pt idx="5">
                  <c:v>4420</c:v>
                </c:pt>
                <c:pt idx="6">
                  <c:v>2650</c:v>
                </c:pt>
                <c:pt idx="7">
                  <c:v>2500</c:v>
                </c:pt>
                <c:pt idx="8">
                  <c:v>3800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94C0-49C6-8747-D7929D0455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30880"/>
        <c:axId val="105047168"/>
      </c:scatterChart>
      <c:valAx>
        <c:axId val="116730880"/>
        <c:scaling>
          <c:orientation val="minMax"/>
          <c:max val="2022"/>
          <c:min val="2000"/>
        </c:scaling>
        <c:delete val="0"/>
        <c:axPos val="b"/>
        <c:numFmt formatCode="0" sourceLinked="1"/>
        <c:majorTickMark val="out"/>
        <c:minorTickMark val="none"/>
        <c:tickLblPos val="nextTo"/>
        <c:crossAx val="105047168"/>
        <c:crosses val="autoZero"/>
        <c:crossBetween val="midCat"/>
        <c:majorUnit val="2"/>
      </c:valAx>
      <c:valAx>
        <c:axId val="105047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/>
                </a:pPr>
                <a:r>
                  <a:rPr lang="en-CA" sz="1100" b="1" i="0" baseline="0">
                    <a:effectLst/>
                  </a:rPr>
                  <a:t>cyklisté za 24 hod</a:t>
                </a:r>
                <a:endParaRPr lang="cs-CZ" sz="1100">
                  <a:effectLst/>
                </a:endParaRPr>
              </a:p>
            </c:rich>
          </c:tx>
          <c:layout>
            <c:manualLayout>
              <c:xMode val="edge"/>
              <c:yMode val="edge"/>
              <c:x val="1.0390391218610811E-2"/>
              <c:y val="0.3306850061463835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67308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8315558190952921"/>
          <c:y val="0.68846965015449013"/>
          <c:w val="0.37302977232924694"/>
          <c:h val="0.1991391076115485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scatterChart>
        <c:scatterStyle val="lineMarker"/>
        <c:varyColors val="0"/>
        <c:ser>
          <c:idx val="1"/>
          <c:order val="0"/>
          <c:tx>
            <c:strRef>
              <c:f>Sheet1!$E$59:$F$59</c:f>
              <c:strCache>
                <c:ptCount val="2"/>
                <c:pt idx="0">
                  <c:v>pesi zona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Sheet1!$G$59:$O$59</c:f>
              <c:numCache>
                <c:formatCode>0</c:formatCode>
                <c:ptCount val="9"/>
                <c:pt idx="0">
                  <c:v>150</c:v>
                </c:pt>
                <c:pt idx="1">
                  <c:v>120</c:v>
                </c:pt>
                <c:pt idx="2">
                  <c:v>150</c:v>
                </c:pt>
                <c:pt idx="3">
                  <c:v>200</c:v>
                </c:pt>
                <c:pt idx="4">
                  <c:v>200</c:v>
                </c:pt>
                <c:pt idx="5">
                  <c:v>250</c:v>
                </c:pt>
                <c:pt idx="6">
                  <c:v>300</c:v>
                </c:pt>
                <c:pt idx="7">
                  <c:v>300</c:v>
                </c:pt>
                <c:pt idx="8">
                  <c:v>400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0F-470C-A331-8D6634D549C7}"/>
            </c:ext>
          </c:extLst>
        </c:ser>
        <c:ser>
          <c:idx val="2"/>
          <c:order val="1"/>
          <c:tx>
            <c:strRef>
              <c:f>Sheet1!$E$60:$F$60</c:f>
              <c:strCache>
                <c:ptCount val="2"/>
                <c:pt idx="0">
                  <c:v>radiály k MMO (13×) Po-Pa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Sheet1!$G$60:$O$60</c:f>
              <c:numCache>
                <c:formatCode>0</c:formatCode>
                <c:ptCount val="9"/>
                <c:pt idx="0">
                  <c:v>2900</c:v>
                </c:pt>
                <c:pt idx="1">
                  <c:v>3360</c:v>
                </c:pt>
                <c:pt idx="2">
                  <c:v>4310</c:v>
                </c:pt>
                <c:pt idx="3">
                  <c:v>4410</c:v>
                </c:pt>
                <c:pt idx="4">
                  <c:v>5000</c:v>
                </c:pt>
                <c:pt idx="5">
                  <c:v>5420</c:v>
                </c:pt>
                <c:pt idx="6">
                  <c:v>6040</c:v>
                </c:pt>
                <c:pt idx="7">
                  <c:v>6250</c:v>
                </c:pt>
                <c:pt idx="8">
                  <c:v>8050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0F-470C-A331-8D6634D549C7}"/>
            </c:ext>
          </c:extLst>
        </c:ser>
        <c:ser>
          <c:idx val="3"/>
          <c:order val="2"/>
          <c:tx>
            <c:strRef>
              <c:f>Sheet1!$E$61:$F$61</c:f>
              <c:strCache>
                <c:ptCount val="2"/>
                <c:pt idx="0">
                  <c:v>radiály k VMO (23×) Po-Pa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Sheet1!$G$61:$O$61</c:f>
              <c:numCache>
                <c:formatCode>0</c:formatCode>
                <c:ptCount val="9"/>
                <c:pt idx="0">
                  <c:v>5050</c:v>
                </c:pt>
                <c:pt idx="1">
                  <c:v>5450</c:v>
                </c:pt>
                <c:pt idx="2">
                  <c:v>6090</c:v>
                </c:pt>
                <c:pt idx="3">
                  <c:v>5960</c:v>
                </c:pt>
                <c:pt idx="4">
                  <c:v>6250</c:v>
                </c:pt>
                <c:pt idx="5">
                  <c:v>6860</c:v>
                </c:pt>
                <c:pt idx="6">
                  <c:v>6220</c:v>
                </c:pt>
                <c:pt idx="7">
                  <c:v>6340</c:v>
                </c:pt>
                <c:pt idx="8">
                  <c:v>7050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0F-470C-A331-8D6634D549C7}"/>
            </c:ext>
          </c:extLst>
        </c:ser>
        <c:ser>
          <c:idx val="4"/>
          <c:order val="3"/>
          <c:tx>
            <c:strRef>
              <c:f>Sheet1!$E$62:$F$62</c:f>
              <c:strCache>
                <c:ptCount val="2"/>
                <c:pt idx="0">
                  <c:v>ulice (37×) Po-Pa</c:v>
                </c:pt>
              </c:strCache>
            </c:strRef>
          </c:tx>
          <c:spPr>
            <a:ln w="19050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Sheet1!$G$62:$O$62</c:f>
              <c:numCache>
                <c:formatCode>0</c:formatCode>
                <c:ptCount val="9"/>
                <c:pt idx="0">
                  <c:v>8100</c:v>
                </c:pt>
                <c:pt idx="1">
                  <c:v>8930</c:v>
                </c:pt>
                <c:pt idx="2">
                  <c:v>10550</c:v>
                </c:pt>
                <c:pt idx="3">
                  <c:v>10570</c:v>
                </c:pt>
                <c:pt idx="4">
                  <c:v>11450</c:v>
                </c:pt>
                <c:pt idx="5">
                  <c:v>12530</c:v>
                </c:pt>
                <c:pt idx="6">
                  <c:v>12560</c:v>
                </c:pt>
                <c:pt idx="7">
                  <c:v>12890</c:v>
                </c:pt>
                <c:pt idx="8">
                  <c:v>15500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B0F-470C-A331-8D6634D549C7}"/>
            </c:ext>
          </c:extLst>
        </c:ser>
        <c:ser>
          <c:idx val="5"/>
          <c:order val="4"/>
          <c:tx>
            <c:strRef>
              <c:f>Sheet1!$E$63:$F$63</c:f>
              <c:strCache>
                <c:ptCount val="2"/>
                <c:pt idx="0">
                  <c:v>poříční stezky (12×) Po-Pa</c:v>
                </c:pt>
              </c:strCache>
            </c:strRef>
          </c:tx>
          <c:spPr>
            <a:ln w="1905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Sheet1!$G$63:$O$63</c:f>
              <c:numCache>
                <c:formatCode>0</c:formatCode>
                <c:ptCount val="9"/>
                <c:pt idx="0">
                  <c:v>3819</c:v>
                </c:pt>
                <c:pt idx="1">
                  <c:v>6099</c:v>
                </c:pt>
                <c:pt idx="2">
                  <c:v>9249</c:v>
                </c:pt>
                <c:pt idx="3">
                  <c:v>11229</c:v>
                </c:pt>
                <c:pt idx="4">
                  <c:v>11149</c:v>
                </c:pt>
                <c:pt idx="5">
                  <c:v>10080</c:v>
                </c:pt>
                <c:pt idx="6">
                  <c:v>12350</c:v>
                </c:pt>
                <c:pt idx="7">
                  <c:v>10900</c:v>
                </c:pt>
                <c:pt idx="8">
                  <c:v>11100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B0F-470C-A331-8D6634D549C7}"/>
            </c:ext>
          </c:extLst>
        </c:ser>
        <c:ser>
          <c:idx val="6"/>
          <c:order val="5"/>
          <c:tx>
            <c:strRef>
              <c:f>Sheet1!$E$64:$F$64</c:f>
              <c:strCache>
                <c:ptCount val="2"/>
                <c:pt idx="0">
                  <c:v>celkem Po-Pa</c:v>
                </c:pt>
              </c:strCache>
            </c:strRef>
          </c:tx>
          <c:spPr>
            <a:ln w="19050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Sheet1!$G$58:$N$58</c:f>
              <c:numCache>
                <c:formatCode>0</c:formatCode>
                <c:ptCount val="8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</c:numCache>
            </c:numRef>
          </c:xVal>
          <c:yVal>
            <c:numRef>
              <c:f>Sheet1!$G$64:$N$64</c:f>
              <c:numCache>
                <c:formatCode>0</c:formatCode>
                <c:ptCount val="8"/>
                <c:pt idx="0">
                  <c:v>11919</c:v>
                </c:pt>
                <c:pt idx="1">
                  <c:v>15029</c:v>
                </c:pt>
                <c:pt idx="2">
                  <c:v>19799</c:v>
                </c:pt>
                <c:pt idx="3">
                  <c:v>21799</c:v>
                </c:pt>
                <c:pt idx="4">
                  <c:v>22599</c:v>
                </c:pt>
                <c:pt idx="5">
                  <c:v>22610</c:v>
                </c:pt>
                <c:pt idx="6">
                  <c:v>24910</c:v>
                </c:pt>
                <c:pt idx="7">
                  <c:v>23790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B0F-470C-A331-8D6634D549C7}"/>
            </c:ext>
          </c:extLst>
        </c:ser>
        <c:ser>
          <c:idx val="7"/>
          <c:order val="6"/>
          <c:tx>
            <c:strRef>
              <c:f>Sheet1!$E$66:$F$66</c:f>
              <c:strCache>
                <c:ptCount val="2"/>
                <c:pt idx="0">
                  <c:v>celkem Po-Pa</c:v>
                </c:pt>
              </c:strCache>
            </c:strRef>
          </c:tx>
          <c:spPr>
            <a:ln w="19050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Sheet1!$G$58:$N$58</c:f>
              <c:numCache>
                <c:formatCode>0</c:formatCode>
                <c:ptCount val="8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</c:numCache>
            </c:numRef>
          </c:xVal>
          <c:yVal>
            <c:numRef>
              <c:f>Sheet1!$G$66:$N$66</c:f>
              <c:numCache>
                <c:formatCode>0</c:formatCode>
                <c:ptCount val="8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B0F-470C-A331-8D6634D549C7}"/>
            </c:ext>
          </c:extLst>
        </c:ser>
        <c:ser>
          <c:idx val="8"/>
          <c:order val="7"/>
          <c:tx>
            <c:strRef>
              <c:f>Sheet1!$E$67:$F$67</c:f>
              <c:strCache>
                <c:ptCount val="2"/>
                <c:pt idx="0">
                  <c:v>pesi zona</c:v>
                </c:pt>
              </c:strCache>
            </c:strRef>
          </c:tx>
          <c:spPr>
            <a:ln w="19050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Sheet1!$G$67:$O$67</c:f>
              <c:numCache>
                <c:formatCode>0</c:formatCode>
                <c:ptCount val="9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130</c:v>
                </c:pt>
                <c:pt idx="4">
                  <c:v>130</c:v>
                </c:pt>
                <c:pt idx="5">
                  <c:v>200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B0F-470C-A331-8D6634D549C7}"/>
            </c:ext>
          </c:extLst>
        </c:ser>
        <c:ser>
          <c:idx val="9"/>
          <c:order val="8"/>
          <c:tx>
            <c:strRef>
              <c:f>Sheet1!$E$68:$F$68</c:f>
              <c:strCache>
                <c:ptCount val="2"/>
                <c:pt idx="0">
                  <c:v>radiály k MMO (10×) So-Ne</c:v>
                </c:pt>
              </c:strCache>
            </c:strRef>
          </c:tx>
          <c:spPr>
            <a:ln w="19050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Sheet1!$G$68:$O$68</c:f>
              <c:numCache>
                <c:formatCode>0</c:formatCode>
                <c:ptCount val="9"/>
                <c:pt idx="0">
                  <c:v>1620</c:v>
                </c:pt>
                <c:pt idx="1">
                  <c:v>2200</c:v>
                </c:pt>
                <c:pt idx="2">
                  <c:v>2300</c:v>
                </c:pt>
                <c:pt idx="3">
                  <c:v>2450</c:v>
                </c:pt>
                <c:pt idx="4">
                  <c:v>3060</c:v>
                </c:pt>
                <c:pt idx="5">
                  <c:v>3230</c:v>
                </c:pt>
                <c:pt idx="6">
                  <c:v>2570</c:v>
                </c:pt>
                <c:pt idx="7">
                  <c:v>2940</c:v>
                </c:pt>
                <c:pt idx="8">
                  <c:v>3140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B0F-470C-A331-8D6634D549C7}"/>
            </c:ext>
          </c:extLst>
        </c:ser>
        <c:ser>
          <c:idx val="10"/>
          <c:order val="9"/>
          <c:tx>
            <c:strRef>
              <c:f>Sheet1!$E$69:$F$69</c:f>
              <c:strCache>
                <c:ptCount val="2"/>
                <c:pt idx="0">
                  <c:v>radiály k VMO (8×) So-Ne</c:v>
                </c:pt>
              </c:strCache>
            </c:strRef>
          </c:tx>
          <c:spPr>
            <a:ln w="19050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Sheet1!$G$69:$O$69</c:f>
              <c:numCache>
                <c:formatCode>0</c:formatCode>
                <c:ptCount val="9"/>
                <c:pt idx="0">
                  <c:v>2750</c:v>
                </c:pt>
                <c:pt idx="1">
                  <c:v>3700</c:v>
                </c:pt>
                <c:pt idx="2">
                  <c:v>4200</c:v>
                </c:pt>
                <c:pt idx="3">
                  <c:v>4030</c:v>
                </c:pt>
                <c:pt idx="4">
                  <c:v>4340</c:v>
                </c:pt>
                <c:pt idx="5">
                  <c:v>4420</c:v>
                </c:pt>
                <c:pt idx="6">
                  <c:v>2650</c:v>
                </c:pt>
                <c:pt idx="7">
                  <c:v>2500</c:v>
                </c:pt>
                <c:pt idx="8">
                  <c:v>3800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B0F-470C-A331-8D6634D549C7}"/>
            </c:ext>
          </c:extLst>
        </c:ser>
        <c:ser>
          <c:idx val="11"/>
          <c:order val="10"/>
          <c:tx>
            <c:strRef>
              <c:f>Sheet1!$E$71:$F$71</c:f>
              <c:strCache>
                <c:ptCount val="2"/>
                <c:pt idx="0">
                  <c:v>poříční stezky (12×) So-Ne</c:v>
                </c:pt>
              </c:strCache>
            </c:strRef>
          </c:tx>
          <c:spPr>
            <a:ln w="19050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Sheet1!$G$71:$O$71</c:f>
              <c:numCache>
                <c:formatCode>0</c:formatCode>
                <c:ptCount val="9"/>
                <c:pt idx="0">
                  <c:v>7549</c:v>
                </c:pt>
                <c:pt idx="1">
                  <c:v>9299</c:v>
                </c:pt>
                <c:pt idx="2">
                  <c:v>15699</c:v>
                </c:pt>
                <c:pt idx="3">
                  <c:v>16599</c:v>
                </c:pt>
                <c:pt idx="4">
                  <c:v>18549</c:v>
                </c:pt>
                <c:pt idx="5">
                  <c:v>16800</c:v>
                </c:pt>
                <c:pt idx="6">
                  <c:v>15300</c:v>
                </c:pt>
                <c:pt idx="7">
                  <c:v>11050</c:v>
                </c:pt>
                <c:pt idx="8">
                  <c:v>11050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AB0F-470C-A331-8D6634D549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7514368"/>
        <c:axId val="1117519776"/>
      </c:scatterChart>
      <c:valAx>
        <c:axId val="1117514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17519776"/>
        <c:crosses val="autoZero"/>
        <c:crossBetween val="midCat"/>
      </c:valAx>
      <c:valAx>
        <c:axId val="1117519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111751436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latin typeface="Trebuchet MS" panose="020B0603020202020204" pitchFamily="34" charset="0"/>
                <a:ea typeface="Source Sans Pro Semibold" panose="020B0603030403020204" pitchFamily="34" charset="0"/>
              </a:defRPr>
            </a:pPr>
            <a:r>
              <a:rPr lang="cs-CZ" sz="1600" b="1" i="0" baseline="0">
                <a:effectLst/>
                <a:latin typeface="Trebuchet MS" panose="020B0603020202020204" pitchFamily="34" charset="0"/>
                <a:ea typeface="Source Sans Pro Semibold" panose="020B0603030403020204" pitchFamily="34" charset="0"/>
                <a:cs typeface="DejaVu Sans Condensed" panose="020B0606030804020204" pitchFamily="34" charset="0"/>
              </a:rPr>
              <a:t>Počet lidí na kole </a:t>
            </a:r>
            <a:r>
              <a:rPr lang="en-CA" sz="1600" b="1" i="0" baseline="0">
                <a:effectLst/>
                <a:latin typeface="Trebuchet MS" panose="020B0603020202020204" pitchFamily="34" charset="0"/>
                <a:ea typeface="Source Sans Pro Semibold" panose="020B0603030403020204" pitchFamily="34" charset="0"/>
                <a:cs typeface="DejaVu Sans Condensed" panose="020B0606030804020204" pitchFamily="34" charset="0"/>
              </a:rPr>
              <a:t>v ulicích/stezkách </a:t>
            </a:r>
            <a:r>
              <a:rPr lang="cs-CZ" sz="1600" b="1" i="0" baseline="0">
                <a:effectLst/>
                <a:latin typeface="Trebuchet MS" panose="020B0603020202020204" pitchFamily="34" charset="0"/>
                <a:ea typeface="Source Sans Pro Semibold" panose="020B0603030403020204" pitchFamily="34" charset="0"/>
                <a:cs typeface="DejaVu Sans Condensed" panose="020B0606030804020204" pitchFamily="34" charset="0"/>
              </a:rPr>
              <a:t>v Brn</a:t>
            </a:r>
            <a:r>
              <a:rPr lang="en-CA" sz="1600" b="1" i="0" baseline="0">
                <a:effectLst/>
                <a:latin typeface="Trebuchet MS" panose="020B0603020202020204" pitchFamily="34" charset="0"/>
                <a:ea typeface="Source Sans Pro Semibold" panose="020B0603030403020204" pitchFamily="34" charset="0"/>
                <a:cs typeface="DejaVu Sans Condensed" panose="020B0606030804020204" pitchFamily="34" charset="0"/>
              </a:rPr>
              <a:t>ě</a:t>
            </a:r>
            <a:endParaRPr lang="cs-CZ" sz="1600" b="1">
              <a:effectLst/>
              <a:latin typeface="Trebuchet MS" panose="020B0603020202020204" pitchFamily="34" charset="0"/>
              <a:ea typeface="Source Sans Pro Semibold" panose="020B0603030403020204" pitchFamily="34" charset="0"/>
              <a:cs typeface="DejaVu Sans Condensed" panose="020B0606030804020204" pitchFamily="34" charset="0"/>
            </a:endParaRPr>
          </a:p>
        </c:rich>
      </c:tx>
      <c:layout>
        <c:manualLayout>
          <c:xMode val="edge"/>
          <c:yMode val="edge"/>
          <c:x val="0.17543490951546992"/>
          <c:y val="2.3628691983122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72872567811686"/>
          <c:y val="0.10498740821954218"/>
          <c:w val="0.8265830081222334"/>
          <c:h val="0.8104500481743579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Sheet1!$E$62:$F$62</c:f>
              <c:strCache>
                <c:ptCount val="2"/>
                <c:pt idx="0">
                  <c:v>ulice (37×) Po-Pa</c:v>
                </c:pt>
              </c:strCache>
            </c:strRef>
          </c:tx>
          <c:spPr>
            <a:ln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Sheet1!$G$62:$O$62</c:f>
              <c:numCache>
                <c:formatCode>0</c:formatCode>
                <c:ptCount val="9"/>
                <c:pt idx="0">
                  <c:v>8100</c:v>
                </c:pt>
                <c:pt idx="1">
                  <c:v>8930</c:v>
                </c:pt>
                <c:pt idx="2">
                  <c:v>10550</c:v>
                </c:pt>
                <c:pt idx="3">
                  <c:v>10570</c:v>
                </c:pt>
                <c:pt idx="4">
                  <c:v>11450</c:v>
                </c:pt>
                <c:pt idx="5">
                  <c:v>12530</c:v>
                </c:pt>
                <c:pt idx="6">
                  <c:v>12560</c:v>
                </c:pt>
                <c:pt idx="7">
                  <c:v>12890</c:v>
                </c:pt>
                <c:pt idx="8">
                  <c:v>15500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13C-4136-938F-B3A035C47497}"/>
            </c:ext>
          </c:extLst>
        </c:ser>
        <c:ser>
          <c:idx val="0"/>
          <c:order val="1"/>
          <c:tx>
            <c:strRef>
              <c:f>Sheet1!$E$70</c:f>
              <c:strCache>
                <c:ptCount val="1"/>
                <c:pt idx="0">
                  <c:v>ulice (19×) So-Ne</c:v>
                </c:pt>
              </c:strCache>
            </c:strRef>
          </c:tx>
          <c:spPr>
            <a:ln>
              <a:prstDash val="dash"/>
            </a:ln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Sheet1!$G$70:$O$70</c:f>
              <c:numCache>
                <c:formatCode>0</c:formatCode>
                <c:ptCount val="9"/>
                <c:pt idx="0">
                  <c:v>4470</c:v>
                </c:pt>
                <c:pt idx="1">
                  <c:v>6000</c:v>
                </c:pt>
                <c:pt idx="2">
                  <c:v>6600</c:v>
                </c:pt>
                <c:pt idx="3">
                  <c:v>6610</c:v>
                </c:pt>
                <c:pt idx="4">
                  <c:v>7530</c:v>
                </c:pt>
                <c:pt idx="5">
                  <c:v>7850</c:v>
                </c:pt>
                <c:pt idx="6">
                  <c:v>5320</c:v>
                </c:pt>
                <c:pt idx="7">
                  <c:v>5540</c:v>
                </c:pt>
                <c:pt idx="8">
                  <c:v>7040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13C-4136-938F-B3A035C47497}"/>
            </c:ext>
          </c:extLst>
        </c:ser>
        <c:ser>
          <c:idx val="2"/>
          <c:order val="2"/>
          <c:tx>
            <c:strRef>
              <c:f>Sheet1!$E$63</c:f>
              <c:strCache>
                <c:ptCount val="1"/>
                <c:pt idx="0">
                  <c:v>poříční stezky (12×) Po-Pa</c:v>
                </c:pt>
              </c:strCache>
            </c:strRef>
          </c:tx>
          <c:spPr>
            <a:ln>
              <a:solidFill>
                <a:schemeClr val="accent3"/>
              </a:solidFill>
              <a:prstDash val="solid"/>
            </a:ln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Sheet1!$G$63:$O$63</c:f>
              <c:numCache>
                <c:formatCode>0</c:formatCode>
                <c:ptCount val="9"/>
                <c:pt idx="0">
                  <c:v>3819</c:v>
                </c:pt>
                <c:pt idx="1">
                  <c:v>6099</c:v>
                </c:pt>
                <c:pt idx="2">
                  <c:v>9249</c:v>
                </c:pt>
                <c:pt idx="3">
                  <c:v>11229</c:v>
                </c:pt>
                <c:pt idx="4">
                  <c:v>11149</c:v>
                </c:pt>
                <c:pt idx="5">
                  <c:v>10080</c:v>
                </c:pt>
                <c:pt idx="6">
                  <c:v>12350</c:v>
                </c:pt>
                <c:pt idx="7">
                  <c:v>10900</c:v>
                </c:pt>
                <c:pt idx="8">
                  <c:v>11100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13C-4136-938F-B3A035C47497}"/>
            </c:ext>
          </c:extLst>
        </c:ser>
        <c:ser>
          <c:idx val="5"/>
          <c:order val="3"/>
          <c:tx>
            <c:strRef>
              <c:f>Sheet1!$E$71:$F$71</c:f>
              <c:strCache>
                <c:ptCount val="2"/>
                <c:pt idx="0">
                  <c:v>poříční stezky (12×) So-Ne</c:v>
                </c:pt>
              </c:strCache>
            </c:strRef>
          </c:tx>
          <c:spPr>
            <a:ln>
              <a:solidFill>
                <a:schemeClr val="accent3"/>
              </a:solidFill>
              <a:prstDash val="dash"/>
            </a:ln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Sheet1!$G$71:$O$71</c:f>
              <c:numCache>
                <c:formatCode>0</c:formatCode>
                <c:ptCount val="9"/>
                <c:pt idx="0">
                  <c:v>7549</c:v>
                </c:pt>
                <c:pt idx="1">
                  <c:v>9299</c:v>
                </c:pt>
                <c:pt idx="2">
                  <c:v>15699</c:v>
                </c:pt>
                <c:pt idx="3">
                  <c:v>16599</c:v>
                </c:pt>
                <c:pt idx="4">
                  <c:v>18549</c:v>
                </c:pt>
                <c:pt idx="5">
                  <c:v>16800</c:v>
                </c:pt>
                <c:pt idx="6">
                  <c:v>15300</c:v>
                </c:pt>
                <c:pt idx="7">
                  <c:v>11050</c:v>
                </c:pt>
                <c:pt idx="8">
                  <c:v>11050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B13C-4136-938F-B3A035C474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30880"/>
        <c:axId val="105047168"/>
      </c:scatterChart>
      <c:valAx>
        <c:axId val="116730880"/>
        <c:scaling>
          <c:orientation val="minMax"/>
          <c:max val="2022"/>
          <c:min val="2000"/>
        </c:scaling>
        <c:delete val="0"/>
        <c:axPos val="b"/>
        <c:numFmt formatCode="0" sourceLinked="1"/>
        <c:majorTickMark val="out"/>
        <c:minorTickMark val="none"/>
        <c:tickLblPos val="nextTo"/>
        <c:crossAx val="105047168"/>
        <c:crosses val="autoZero"/>
        <c:crossBetween val="midCat"/>
        <c:majorUnit val="2"/>
      </c:valAx>
      <c:valAx>
        <c:axId val="105047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/>
                </a:pPr>
                <a:r>
                  <a:rPr lang="en-CA" sz="1100"/>
                  <a:t>cyklisté za 24 hod</a:t>
                </a:r>
                <a:endParaRPr lang="cs-CZ" sz="1100"/>
              </a:p>
            </c:rich>
          </c:tx>
          <c:layout>
            <c:manualLayout>
              <c:xMode val="edge"/>
              <c:yMode val="edge"/>
              <c:x val="1.1675423234092236E-2"/>
              <c:y val="0.3644402804079869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67308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219235949271668"/>
          <c:y val="0.70534728728529184"/>
          <c:w val="0.36602451838879163"/>
          <c:h val="0.20926568989002961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>
                <a:latin typeface="Trebuchet MS" panose="020B0603020202020204" pitchFamily="34" charset="0"/>
                <a:ea typeface="Source Sans Pro Semibold" panose="020B0603030403020204" pitchFamily="34" charset="0"/>
              </a:defRPr>
            </a:pPr>
            <a:r>
              <a:rPr lang="cs-CZ" sz="1600" b="1" i="0" baseline="0">
                <a:effectLst/>
                <a:latin typeface="Trebuchet MS" panose="020B0603020202020204" pitchFamily="34" charset="0"/>
                <a:ea typeface="Source Sans Pro Semibold" panose="020B0603030403020204" pitchFamily="34" charset="0"/>
                <a:cs typeface="DejaVu Sans Condensed" panose="020B0606030804020204" pitchFamily="34" charset="0"/>
              </a:rPr>
              <a:t>Počet lidí na kole v Brn</a:t>
            </a:r>
            <a:r>
              <a:rPr lang="en-CA" sz="1600" b="1" i="0" baseline="0">
                <a:effectLst/>
                <a:latin typeface="Trebuchet MS" panose="020B0603020202020204" pitchFamily="34" charset="0"/>
                <a:ea typeface="Source Sans Pro Semibold" panose="020B0603030403020204" pitchFamily="34" charset="0"/>
                <a:cs typeface="DejaVu Sans Condensed" panose="020B0606030804020204" pitchFamily="34" charset="0"/>
              </a:rPr>
              <a:t>ě úhrnem</a:t>
            </a:r>
            <a:endParaRPr lang="cs-CZ" sz="1600" b="1">
              <a:effectLst/>
              <a:latin typeface="Trebuchet MS" panose="020B0603020202020204" pitchFamily="34" charset="0"/>
              <a:ea typeface="Source Sans Pro Semibold" panose="020B0603030403020204" pitchFamily="34" charset="0"/>
              <a:cs typeface="DejaVu Sans Condensed" panose="020B0606030804020204" pitchFamily="34" charset="0"/>
            </a:endParaRPr>
          </a:p>
        </c:rich>
      </c:tx>
      <c:layout>
        <c:manualLayout>
          <c:xMode val="edge"/>
          <c:yMode val="edge"/>
          <c:x val="0.24782253356684181"/>
          <c:y val="2.362869198312236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572872567811686"/>
          <c:y val="0.10498740821954218"/>
          <c:w val="0.8265830081222334"/>
          <c:h val="0.81045004817435795"/>
        </c:manualLayout>
      </c:layout>
      <c:scatterChart>
        <c:scatterStyle val="lineMarker"/>
        <c:varyColors val="0"/>
        <c:ser>
          <c:idx val="1"/>
          <c:order val="0"/>
          <c:tx>
            <c:strRef>
              <c:f>Sheet1!$E$64:$F$64</c:f>
              <c:strCache>
                <c:ptCount val="2"/>
                <c:pt idx="0">
                  <c:v>celkem Po-Pa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Sheet1!$G$64:$O$64</c:f>
              <c:numCache>
                <c:formatCode>0</c:formatCode>
                <c:ptCount val="9"/>
                <c:pt idx="0">
                  <c:v>11919</c:v>
                </c:pt>
                <c:pt idx="1">
                  <c:v>15029</c:v>
                </c:pt>
                <c:pt idx="2">
                  <c:v>19799</c:v>
                </c:pt>
                <c:pt idx="3">
                  <c:v>21799</c:v>
                </c:pt>
                <c:pt idx="4">
                  <c:v>22599</c:v>
                </c:pt>
                <c:pt idx="5">
                  <c:v>22610</c:v>
                </c:pt>
                <c:pt idx="6">
                  <c:v>24910</c:v>
                </c:pt>
                <c:pt idx="7">
                  <c:v>23790</c:v>
                </c:pt>
                <c:pt idx="8">
                  <c:v>26600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A36-4C5D-8F80-DBE935A700B8}"/>
            </c:ext>
          </c:extLst>
        </c:ser>
        <c:ser>
          <c:idx val="0"/>
          <c:order val="1"/>
          <c:tx>
            <c:strRef>
              <c:f>Sheet1!$E$72</c:f>
              <c:strCache>
                <c:ptCount val="1"/>
                <c:pt idx="0">
                  <c:v>celkem So-Ne</c:v>
                </c:pt>
              </c:strCache>
            </c:strRef>
          </c:tx>
          <c:spPr>
            <a:ln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Sheet1!$G$58:$O$58</c:f>
              <c:numCache>
                <c:formatCode>0</c:formatCode>
                <c:ptCount val="9"/>
                <c:pt idx="0">
                  <c:v>2001</c:v>
                </c:pt>
                <c:pt idx="1">
                  <c:v>2006</c:v>
                </c:pt>
                <c:pt idx="2">
                  <c:v>2010</c:v>
                </c:pt>
                <c:pt idx="3">
                  <c:v>2012</c:v>
                </c:pt>
                <c:pt idx="4">
                  <c:v>2014</c:v>
                </c:pt>
                <c:pt idx="5">
                  <c:v>2016</c:v>
                </c:pt>
                <c:pt idx="6">
                  <c:v>2018</c:v>
                </c:pt>
                <c:pt idx="7">
                  <c:v>2020</c:v>
                </c:pt>
                <c:pt idx="8">
                  <c:v>2022</c:v>
                </c:pt>
              </c:numCache>
            </c:numRef>
          </c:xVal>
          <c:yVal>
            <c:numRef>
              <c:f>Sheet1!$G$72:$O$72</c:f>
              <c:numCache>
                <c:formatCode>0</c:formatCode>
                <c:ptCount val="9"/>
                <c:pt idx="0">
                  <c:v>12019</c:v>
                </c:pt>
                <c:pt idx="1">
                  <c:v>15299</c:v>
                </c:pt>
                <c:pt idx="2">
                  <c:v>22299</c:v>
                </c:pt>
                <c:pt idx="3">
                  <c:v>23209</c:v>
                </c:pt>
                <c:pt idx="4">
                  <c:v>26079</c:v>
                </c:pt>
                <c:pt idx="5">
                  <c:v>24650</c:v>
                </c:pt>
                <c:pt idx="6">
                  <c:v>20620</c:v>
                </c:pt>
                <c:pt idx="7">
                  <c:v>16590</c:v>
                </c:pt>
                <c:pt idx="8">
                  <c:v>18090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A36-4C5D-8F80-DBE935A700B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6730880"/>
        <c:axId val="105047168"/>
      </c:scatterChart>
      <c:valAx>
        <c:axId val="116730880"/>
        <c:scaling>
          <c:orientation val="minMax"/>
          <c:max val="2022"/>
          <c:min val="2000"/>
        </c:scaling>
        <c:delete val="0"/>
        <c:axPos val="b"/>
        <c:numFmt formatCode="0" sourceLinked="1"/>
        <c:majorTickMark val="out"/>
        <c:minorTickMark val="none"/>
        <c:tickLblPos val="nextTo"/>
        <c:crossAx val="105047168"/>
        <c:crosses val="autoZero"/>
        <c:crossBetween val="midCat"/>
        <c:majorUnit val="2"/>
      </c:valAx>
      <c:valAx>
        <c:axId val="1050471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100"/>
                </a:pPr>
                <a:r>
                  <a:rPr lang="en-CA" sz="1100"/>
                  <a:t>cyklisté za 24 hod</a:t>
                </a:r>
                <a:endParaRPr lang="cs-CZ" sz="1100"/>
              </a:p>
            </c:rich>
          </c:tx>
          <c:layout>
            <c:manualLayout>
              <c:xMode val="edge"/>
              <c:yMode val="edge"/>
              <c:x val="1.1675423234092236E-2"/>
              <c:y val="0.3644402804079869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1673088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63219235949271668"/>
          <c:y val="0.82686627462706397"/>
          <c:w val="0.36602451838879163"/>
          <c:h val="8.7746702548257421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304799</xdr:colOff>
      <xdr:row>73</xdr:row>
      <xdr:rowOff>76200</xdr:rowOff>
    </xdr:from>
    <xdr:to>
      <xdr:col>18</xdr:col>
      <xdr:colOff>247649</xdr:colOff>
      <xdr:row>96</xdr:row>
      <xdr:rowOff>114300</xdr:rowOff>
    </xdr:to>
    <xdr:graphicFrame macro="">
      <xdr:nvGraphicFramePr>
        <xdr:cNvPr id="1043" name="Chart 1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257175</xdr:colOff>
      <xdr:row>98</xdr:row>
      <xdr:rowOff>0</xdr:rowOff>
    </xdr:from>
    <xdr:to>
      <xdr:col>17</xdr:col>
      <xdr:colOff>161926</xdr:colOff>
      <xdr:row>125</xdr:row>
      <xdr:rowOff>61911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2DBF31-0CD0-4E5C-A7D5-0D572B6C71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73</xdr:row>
      <xdr:rowOff>0</xdr:rowOff>
    </xdr:from>
    <xdr:to>
      <xdr:col>27</xdr:col>
      <xdr:colOff>695325</xdr:colOff>
      <xdr:row>96</xdr:row>
      <xdr:rowOff>38100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817ECBE5-8C94-428E-AA68-F569E1456D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19</xdr:col>
      <xdr:colOff>38100</xdr:colOff>
      <xdr:row>98</xdr:row>
      <xdr:rowOff>38100</xdr:rowOff>
    </xdr:from>
    <xdr:to>
      <xdr:col>27</xdr:col>
      <xdr:colOff>733425</xdr:colOff>
      <xdr:row>121</xdr:row>
      <xdr:rowOff>76200</xdr:rowOff>
    </xdr:to>
    <xdr:graphicFrame macro="">
      <xdr:nvGraphicFramePr>
        <xdr:cNvPr id="4" name="Chart 1">
          <a:extLst>
            <a:ext uri="{FF2B5EF4-FFF2-40B4-BE49-F238E27FC236}">
              <a16:creationId xmlns:a16="http://schemas.microsoft.com/office/drawing/2014/main" id="{08E9B142-EFC1-4157-892A-97D68ADBBE5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0.12784</cdr:x>
      <cdr:y>0.79325</cdr:y>
    </cdr:from>
    <cdr:to>
      <cdr:x>0.46935</cdr:x>
      <cdr:y>0.91477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278CB628-6336-5D89-542C-4119E1B80D5F}"/>
            </a:ext>
          </a:extLst>
        </cdr:cNvPr>
        <cdr:cNvSpPr txBox="1"/>
      </cdr:nvSpPr>
      <cdr:spPr>
        <a:xfrm xmlns:a="http://schemas.openxmlformats.org/drawingml/2006/main">
          <a:off x="695299" y="2984516"/>
          <a:ext cx="1857396" cy="457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cs-CZ" sz="1100">
              <a:effectLst/>
              <a:latin typeface="+mn-lt"/>
              <a:ea typeface="+mn-ea"/>
              <a:cs typeface="+mn-cs"/>
            </a:rPr>
            <a:t>data: 2001</a:t>
          </a:r>
          <a:r>
            <a:rPr lang="en-CA" sz="1100">
              <a:effectLst/>
              <a:latin typeface="+mn-lt"/>
              <a:ea typeface="+mn-ea"/>
              <a:cs typeface="+mn-cs"/>
            </a:rPr>
            <a:t>-2022</a:t>
          </a:r>
          <a:r>
            <a:rPr lang="cs-CZ" sz="1100">
              <a:effectLst/>
              <a:latin typeface="+mn-lt"/>
              <a:ea typeface="+mn-ea"/>
              <a:cs typeface="+mn-cs"/>
            </a:rPr>
            <a:t> BKOM a.s.,</a:t>
          </a:r>
          <a:endParaRPr lang="cs-CZ">
            <a:effectLst/>
          </a:endParaRPr>
        </a:p>
        <a:p xmlns:a="http://schemas.openxmlformats.org/drawingml/2006/main">
          <a:r>
            <a:rPr lang="cs-CZ" sz="1100">
              <a:effectLst/>
              <a:latin typeface="+mn-lt"/>
              <a:ea typeface="+mn-ea"/>
              <a:cs typeface="+mn-cs"/>
            </a:rPr>
            <a:t>analýza Brno na kole, z.s.</a:t>
          </a:r>
          <a:endParaRPr lang="cs-CZ">
            <a:effectLst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0.13135</cdr:x>
      <cdr:y>0.79747</cdr:y>
    </cdr:from>
    <cdr:to>
      <cdr:x>0.47286</cdr:x>
      <cdr:y>0.91899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95DEA9-73B5-2A82-8B4A-243F2CCF774B}"/>
            </a:ext>
          </a:extLst>
        </cdr:cNvPr>
        <cdr:cNvSpPr txBox="1"/>
      </cdr:nvSpPr>
      <cdr:spPr>
        <a:xfrm xmlns:a="http://schemas.openxmlformats.org/drawingml/2006/main">
          <a:off x="714357" y="3000381"/>
          <a:ext cx="1857396" cy="457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>
              <a:effectLst/>
              <a:latin typeface="+mn-lt"/>
              <a:ea typeface="+mn-ea"/>
              <a:cs typeface="+mn-cs"/>
            </a:rPr>
            <a:t>data: 2001</a:t>
          </a:r>
          <a:r>
            <a:rPr lang="en-CA" sz="1100">
              <a:effectLst/>
              <a:latin typeface="+mn-lt"/>
              <a:ea typeface="+mn-ea"/>
              <a:cs typeface="+mn-cs"/>
            </a:rPr>
            <a:t>-2022</a:t>
          </a:r>
          <a:r>
            <a:rPr lang="cs-CZ" sz="1100">
              <a:effectLst/>
              <a:latin typeface="+mn-lt"/>
              <a:ea typeface="+mn-ea"/>
              <a:cs typeface="+mn-cs"/>
            </a:rPr>
            <a:t> BKOM a.s.,</a:t>
          </a:r>
          <a:endParaRPr lang="cs-CZ">
            <a:effectLst/>
          </a:endParaRPr>
        </a:p>
        <a:p xmlns:a="http://schemas.openxmlformats.org/drawingml/2006/main">
          <a:r>
            <a:rPr lang="cs-CZ" sz="1100">
              <a:effectLst/>
              <a:latin typeface="+mn-lt"/>
              <a:ea typeface="+mn-ea"/>
              <a:cs typeface="+mn-cs"/>
            </a:rPr>
            <a:t>analýza Brno na kole, z.s.</a:t>
          </a:r>
          <a:endParaRPr lang="cs-CZ">
            <a:effectLst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0.13135</cdr:x>
      <cdr:y>0.79747</cdr:y>
    </cdr:from>
    <cdr:to>
      <cdr:x>0.47286</cdr:x>
      <cdr:y>0.91899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C095DEA9-73B5-2A82-8B4A-243F2CCF774B}"/>
            </a:ext>
          </a:extLst>
        </cdr:cNvPr>
        <cdr:cNvSpPr txBox="1"/>
      </cdr:nvSpPr>
      <cdr:spPr>
        <a:xfrm xmlns:a="http://schemas.openxmlformats.org/drawingml/2006/main">
          <a:off x="714357" y="3000381"/>
          <a:ext cx="1857396" cy="457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cs-CZ" sz="1100">
              <a:effectLst/>
              <a:latin typeface="+mn-lt"/>
              <a:ea typeface="+mn-ea"/>
              <a:cs typeface="+mn-cs"/>
            </a:rPr>
            <a:t>data: 2001</a:t>
          </a:r>
          <a:r>
            <a:rPr lang="en-CA" sz="1100">
              <a:effectLst/>
              <a:latin typeface="+mn-lt"/>
              <a:ea typeface="+mn-ea"/>
              <a:cs typeface="+mn-cs"/>
            </a:rPr>
            <a:t>-2022</a:t>
          </a:r>
          <a:r>
            <a:rPr lang="cs-CZ" sz="1100">
              <a:effectLst/>
              <a:latin typeface="+mn-lt"/>
              <a:ea typeface="+mn-ea"/>
              <a:cs typeface="+mn-cs"/>
            </a:rPr>
            <a:t> BKOM a.s.,</a:t>
          </a:r>
          <a:endParaRPr lang="cs-CZ">
            <a:effectLst/>
          </a:endParaRPr>
        </a:p>
        <a:p xmlns:a="http://schemas.openxmlformats.org/drawingml/2006/main">
          <a:r>
            <a:rPr lang="cs-CZ" sz="1100">
              <a:effectLst/>
              <a:latin typeface="+mn-lt"/>
              <a:ea typeface="+mn-ea"/>
              <a:cs typeface="+mn-cs"/>
            </a:rPr>
            <a:t>analýza Brno na kole, z.s.</a:t>
          </a:r>
          <a:endParaRPr lang="cs-CZ">
            <a:effectLst/>
          </a:endParaRPr>
        </a:p>
        <a:p xmlns:a="http://schemas.openxmlformats.org/drawingml/2006/main">
          <a:endParaRPr lang="cs-CZ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31"/>
  <sheetViews>
    <sheetView tabSelected="1" workbookViewId="0">
      <pane xSplit="6" ySplit="1" topLeftCell="G53" activePane="bottomRight" state="frozen"/>
      <selection pane="topRight" activeCell="G1" sqref="G1"/>
      <selection pane="bottomLeft" activeCell="A2" sqref="A2"/>
      <selection pane="bottomRight" activeCell="AA68" sqref="AA68"/>
    </sheetView>
  </sheetViews>
  <sheetFormatPr defaultColWidth="11.5703125" defaultRowHeight="12.75" x14ac:dyDescent="0.2"/>
  <cols>
    <col min="1" max="1" width="4" style="1" bestFit="1" customWidth="1"/>
    <col min="2" max="2" width="4.28515625" style="1" customWidth="1"/>
    <col min="3" max="4" width="3" customWidth="1"/>
    <col min="5" max="5" width="24.7109375" bestFit="1" customWidth="1"/>
    <col min="6" max="6" width="15" customWidth="1"/>
    <col min="7" max="15" width="7.5703125" style="1" bestFit="1" customWidth="1"/>
    <col min="16" max="21" width="7.28515625" style="1" bestFit="1" customWidth="1"/>
    <col min="22" max="24" width="7.28515625" bestFit="1" customWidth="1"/>
  </cols>
  <sheetData>
    <row r="1" spans="1:24" s="2" customFormat="1" ht="38.25" x14ac:dyDescent="0.2">
      <c r="A1" s="4" t="s">
        <v>53</v>
      </c>
      <c r="B1" s="4" t="s">
        <v>52</v>
      </c>
      <c r="C1" s="24" t="s">
        <v>109</v>
      </c>
      <c r="D1" s="24" t="s">
        <v>110</v>
      </c>
      <c r="E1" s="5" t="s">
        <v>51</v>
      </c>
      <c r="F1" s="5" t="s">
        <v>111</v>
      </c>
      <c r="G1" s="4" t="s">
        <v>65</v>
      </c>
      <c r="H1" s="4" t="s">
        <v>66</v>
      </c>
      <c r="I1" s="4" t="s">
        <v>67</v>
      </c>
      <c r="J1" s="4" t="s">
        <v>68</v>
      </c>
      <c r="K1" s="4" t="s">
        <v>69</v>
      </c>
      <c r="L1" s="4" t="s">
        <v>70</v>
      </c>
      <c r="M1" s="4" t="s">
        <v>71</v>
      </c>
      <c r="N1" s="4" t="s">
        <v>72</v>
      </c>
      <c r="O1" s="4" t="s">
        <v>73</v>
      </c>
      <c r="P1" s="14" t="s">
        <v>74</v>
      </c>
      <c r="Q1" s="4" t="s">
        <v>75</v>
      </c>
      <c r="R1" s="4" t="s">
        <v>76</v>
      </c>
      <c r="S1" s="4" t="s">
        <v>77</v>
      </c>
      <c r="T1" s="4" t="s">
        <v>78</v>
      </c>
      <c r="U1" s="4" t="s">
        <v>79</v>
      </c>
      <c r="V1" s="4" t="s">
        <v>80</v>
      </c>
      <c r="W1" s="4" t="s">
        <v>81</v>
      </c>
      <c r="X1" s="4" t="s">
        <v>82</v>
      </c>
    </row>
    <row r="2" spans="1:24" x14ac:dyDescent="0.2">
      <c r="A2" s="1">
        <v>137</v>
      </c>
      <c r="B2" s="1" t="s">
        <v>0</v>
      </c>
      <c r="C2">
        <f>IF(G2&gt;0,1,0)</f>
        <v>0</v>
      </c>
      <c r="D2">
        <f>IF(P2&gt;0,1,0)</f>
        <v>0</v>
      </c>
      <c r="E2" t="s">
        <v>4</v>
      </c>
      <c r="F2">
        <v>2016</v>
      </c>
      <c r="G2" s="1">
        <v>-1</v>
      </c>
      <c r="H2" s="1">
        <v>-1</v>
      </c>
      <c r="I2" s="1">
        <v>0</v>
      </c>
      <c r="J2" s="1">
        <v>400</v>
      </c>
      <c r="K2" s="1">
        <v>450</v>
      </c>
      <c r="L2" s="1">
        <v>700</v>
      </c>
      <c r="M2" s="1">
        <v>1000</v>
      </c>
      <c r="N2" s="1">
        <v>1100</v>
      </c>
      <c r="O2" s="1">
        <v>1150</v>
      </c>
      <c r="P2" s="15">
        <v>-1</v>
      </c>
      <c r="Q2" s="1">
        <v>-1</v>
      </c>
      <c r="R2" s="1">
        <v>0</v>
      </c>
      <c r="S2" s="1">
        <v>0</v>
      </c>
      <c r="T2" s="1">
        <v>0</v>
      </c>
      <c r="U2" s="1">
        <v>350</v>
      </c>
      <c r="V2">
        <v>350</v>
      </c>
      <c r="W2">
        <v>500</v>
      </c>
      <c r="X2" s="1">
        <v>500</v>
      </c>
    </row>
    <row r="3" spans="1:24" x14ac:dyDescent="0.2">
      <c r="A3" s="1">
        <v>138</v>
      </c>
      <c r="B3" t="s">
        <v>0</v>
      </c>
      <c r="C3">
        <f t="shared" ref="C3:C55" si="0">IF(G3&gt;0,1,0)</f>
        <v>1</v>
      </c>
      <c r="D3">
        <f t="shared" ref="D3:D55" si="1">IF(P3&gt;0,1,0)</f>
        <v>1</v>
      </c>
      <c r="E3" t="s">
        <v>5</v>
      </c>
      <c r="F3">
        <v>2016</v>
      </c>
      <c r="G3" s="1">
        <v>150</v>
      </c>
      <c r="H3" s="1">
        <v>120</v>
      </c>
      <c r="I3" s="1">
        <v>150</v>
      </c>
      <c r="J3" s="1">
        <v>200</v>
      </c>
      <c r="K3" s="1">
        <v>200</v>
      </c>
      <c r="L3" s="1">
        <v>250</v>
      </c>
      <c r="M3" s="1">
        <v>300</v>
      </c>
      <c r="N3" s="1">
        <v>300</v>
      </c>
      <c r="O3" s="1">
        <v>400</v>
      </c>
      <c r="P3" s="15">
        <v>100</v>
      </c>
      <c r="Q3" s="1">
        <v>100</v>
      </c>
      <c r="R3" s="1">
        <v>100</v>
      </c>
      <c r="S3" s="1">
        <v>130</v>
      </c>
      <c r="T3" s="1">
        <v>130</v>
      </c>
      <c r="U3" s="1">
        <v>200</v>
      </c>
      <c r="V3">
        <v>100</v>
      </c>
      <c r="W3">
        <v>100</v>
      </c>
      <c r="X3" s="1">
        <v>100</v>
      </c>
    </row>
    <row r="4" spans="1:24" x14ac:dyDescent="0.2">
      <c r="A4" s="1">
        <v>101</v>
      </c>
      <c r="B4" t="s">
        <v>1</v>
      </c>
      <c r="C4">
        <f t="shared" si="0"/>
        <v>1</v>
      </c>
      <c r="D4">
        <f t="shared" si="1"/>
        <v>1</v>
      </c>
      <c r="E4" t="s">
        <v>64</v>
      </c>
      <c r="F4">
        <v>0</v>
      </c>
      <c r="G4" s="1">
        <v>200</v>
      </c>
      <c r="H4" s="1">
        <v>260</v>
      </c>
      <c r="I4" s="1">
        <v>250</v>
      </c>
      <c r="J4" s="1">
        <v>240</v>
      </c>
      <c r="K4" s="1">
        <v>220</v>
      </c>
      <c r="L4" s="1">
        <v>300</v>
      </c>
      <c r="M4" s="1">
        <v>250</v>
      </c>
      <c r="N4" s="1">
        <v>300</v>
      </c>
      <c r="O4" s="1">
        <v>300</v>
      </c>
      <c r="P4" s="15">
        <v>100</v>
      </c>
      <c r="Q4" s="1">
        <v>150</v>
      </c>
      <c r="R4" s="1">
        <v>150</v>
      </c>
      <c r="S4" s="1">
        <v>150</v>
      </c>
      <c r="T4" s="1">
        <v>140</v>
      </c>
      <c r="U4" s="1">
        <v>150</v>
      </c>
      <c r="V4">
        <v>50</v>
      </c>
      <c r="W4">
        <v>50</v>
      </c>
      <c r="X4" s="1">
        <v>50</v>
      </c>
    </row>
    <row r="5" spans="1:24" x14ac:dyDescent="0.2">
      <c r="A5" s="1">
        <v>102</v>
      </c>
      <c r="B5" t="s">
        <v>1</v>
      </c>
      <c r="C5">
        <f t="shared" si="0"/>
        <v>1</v>
      </c>
      <c r="D5">
        <f t="shared" si="1"/>
        <v>0</v>
      </c>
      <c r="E5" t="s">
        <v>6</v>
      </c>
      <c r="F5">
        <v>2013</v>
      </c>
      <c r="G5" s="1">
        <v>250</v>
      </c>
      <c r="H5" s="1">
        <v>200</v>
      </c>
      <c r="I5" s="1">
        <v>350</v>
      </c>
      <c r="J5" s="1">
        <v>350</v>
      </c>
      <c r="K5" s="1">
        <v>450</v>
      </c>
      <c r="L5" s="1">
        <v>450</v>
      </c>
      <c r="M5" s="1">
        <v>700</v>
      </c>
      <c r="N5" s="1">
        <v>750</v>
      </c>
      <c r="O5" s="1">
        <v>900</v>
      </c>
      <c r="P5" s="15">
        <v>0</v>
      </c>
      <c r="Q5" s="1">
        <v>0</v>
      </c>
      <c r="R5" s="1">
        <v>0</v>
      </c>
      <c r="S5" s="1">
        <v>0</v>
      </c>
      <c r="T5" s="1">
        <v>280</v>
      </c>
      <c r="U5" s="1">
        <v>280</v>
      </c>
      <c r="V5">
        <v>250</v>
      </c>
      <c r="W5">
        <v>350</v>
      </c>
      <c r="X5" s="1">
        <v>350</v>
      </c>
    </row>
    <row r="6" spans="1:24" x14ac:dyDescent="0.2">
      <c r="A6" s="1">
        <v>103</v>
      </c>
      <c r="B6" t="s">
        <v>1</v>
      </c>
      <c r="C6">
        <f t="shared" si="0"/>
        <v>1</v>
      </c>
      <c r="D6">
        <f t="shared" si="1"/>
        <v>0</v>
      </c>
      <c r="E6" t="s">
        <v>7</v>
      </c>
      <c r="F6">
        <v>0</v>
      </c>
      <c r="G6" s="1">
        <v>200</v>
      </c>
      <c r="H6" s="1">
        <v>260</v>
      </c>
      <c r="I6" s="1">
        <v>320</v>
      </c>
      <c r="J6" s="1">
        <v>260</v>
      </c>
      <c r="K6" s="1">
        <v>320</v>
      </c>
      <c r="L6" s="1">
        <v>400</v>
      </c>
      <c r="M6" s="1">
        <v>550</v>
      </c>
      <c r="N6" s="1">
        <v>500</v>
      </c>
      <c r="O6" s="1">
        <v>800</v>
      </c>
      <c r="P6" s="15">
        <v>0</v>
      </c>
      <c r="Q6" s="1">
        <v>200</v>
      </c>
      <c r="R6" s="1">
        <v>200</v>
      </c>
      <c r="S6" s="1">
        <v>150</v>
      </c>
      <c r="T6" s="1">
        <v>170</v>
      </c>
      <c r="U6" s="1">
        <v>250</v>
      </c>
      <c r="V6">
        <v>250</v>
      </c>
      <c r="W6">
        <v>200</v>
      </c>
      <c r="X6" s="1">
        <v>200</v>
      </c>
    </row>
    <row r="7" spans="1:24" x14ac:dyDescent="0.2">
      <c r="A7" s="1">
        <v>104</v>
      </c>
      <c r="B7" t="s">
        <v>1</v>
      </c>
      <c r="C7">
        <f t="shared" si="0"/>
        <v>1</v>
      </c>
      <c r="D7">
        <f t="shared" si="1"/>
        <v>1</v>
      </c>
      <c r="E7" t="s">
        <v>8</v>
      </c>
      <c r="F7">
        <v>0</v>
      </c>
      <c r="G7" s="1">
        <v>300</v>
      </c>
      <c r="H7" s="1">
        <v>400</v>
      </c>
      <c r="I7" s="1">
        <v>500</v>
      </c>
      <c r="J7" s="1">
        <v>500</v>
      </c>
      <c r="K7" s="1">
        <v>420</v>
      </c>
      <c r="L7" s="1">
        <v>450</v>
      </c>
      <c r="M7" s="1">
        <v>600</v>
      </c>
      <c r="N7" s="1">
        <v>800</v>
      </c>
      <c r="O7" s="1">
        <v>850</v>
      </c>
      <c r="P7" s="15">
        <v>250</v>
      </c>
      <c r="Q7" s="1">
        <v>250</v>
      </c>
      <c r="R7" s="1">
        <v>250</v>
      </c>
      <c r="S7" s="1">
        <v>300</v>
      </c>
      <c r="T7" s="1">
        <v>260</v>
      </c>
      <c r="U7" s="1">
        <v>350</v>
      </c>
      <c r="V7">
        <v>200</v>
      </c>
      <c r="W7">
        <v>350</v>
      </c>
      <c r="X7" s="1">
        <v>350</v>
      </c>
    </row>
    <row r="8" spans="1:24" x14ac:dyDescent="0.2">
      <c r="A8" s="1">
        <v>105</v>
      </c>
      <c r="B8" t="s">
        <v>1</v>
      </c>
      <c r="C8">
        <f t="shared" si="0"/>
        <v>1</v>
      </c>
      <c r="D8">
        <f t="shared" si="1"/>
        <v>1</v>
      </c>
      <c r="E8" t="s">
        <v>9</v>
      </c>
      <c r="F8">
        <v>0</v>
      </c>
      <c r="G8" s="1">
        <v>450</v>
      </c>
      <c r="H8" s="1">
        <v>400</v>
      </c>
      <c r="I8" s="1">
        <v>500</v>
      </c>
      <c r="J8" s="1">
        <v>550</v>
      </c>
      <c r="K8" s="1">
        <v>620</v>
      </c>
      <c r="L8" s="1">
        <v>620</v>
      </c>
      <c r="M8" s="1">
        <v>600</v>
      </c>
      <c r="N8" s="1">
        <v>800</v>
      </c>
      <c r="O8" s="1">
        <v>1400</v>
      </c>
      <c r="P8" s="15">
        <v>150</v>
      </c>
      <c r="Q8" s="1">
        <v>300</v>
      </c>
      <c r="R8" s="1">
        <v>300</v>
      </c>
      <c r="S8" s="1">
        <v>350</v>
      </c>
      <c r="T8" s="1">
        <v>400</v>
      </c>
      <c r="U8" s="1">
        <v>400</v>
      </c>
      <c r="V8">
        <v>300</v>
      </c>
      <c r="W8">
        <v>400</v>
      </c>
      <c r="X8" s="1">
        <v>400</v>
      </c>
    </row>
    <row r="9" spans="1:24" x14ac:dyDescent="0.2">
      <c r="A9" s="1">
        <v>106</v>
      </c>
      <c r="B9" t="s">
        <v>1</v>
      </c>
      <c r="C9">
        <f t="shared" si="0"/>
        <v>1</v>
      </c>
      <c r="D9">
        <f t="shared" si="1"/>
        <v>0</v>
      </c>
      <c r="E9" t="s">
        <v>10</v>
      </c>
      <c r="F9">
        <v>0</v>
      </c>
      <c r="G9" s="1">
        <v>150</v>
      </c>
      <c r="H9" s="1">
        <v>150</v>
      </c>
      <c r="I9" s="1">
        <v>180</v>
      </c>
      <c r="J9" s="1">
        <v>180</v>
      </c>
      <c r="K9" s="1">
        <v>180</v>
      </c>
      <c r="L9" s="1">
        <v>250</v>
      </c>
      <c r="M9" s="1">
        <v>200</v>
      </c>
      <c r="N9" s="1">
        <v>200</v>
      </c>
      <c r="O9" s="1">
        <v>200</v>
      </c>
      <c r="P9" s="15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>
        <v>0</v>
      </c>
      <c r="W9">
        <v>0</v>
      </c>
      <c r="X9" s="1">
        <v>200</v>
      </c>
    </row>
    <row r="10" spans="1:24" x14ac:dyDescent="0.2">
      <c r="A10" s="1">
        <v>107</v>
      </c>
      <c r="B10" t="s">
        <v>1</v>
      </c>
      <c r="C10">
        <f t="shared" si="0"/>
        <v>1</v>
      </c>
      <c r="D10">
        <f t="shared" si="1"/>
        <v>1</v>
      </c>
      <c r="E10" t="s">
        <v>11</v>
      </c>
      <c r="F10">
        <v>0</v>
      </c>
      <c r="G10" s="1">
        <v>350</v>
      </c>
      <c r="H10" s="1">
        <v>430</v>
      </c>
      <c r="I10" s="1">
        <v>500</v>
      </c>
      <c r="J10" s="1">
        <v>450</v>
      </c>
      <c r="K10" s="1">
        <v>520</v>
      </c>
      <c r="L10" s="1">
        <v>600</v>
      </c>
      <c r="M10" s="1">
        <v>600</v>
      </c>
      <c r="N10" s="1">
        <v>550</v>
      </c>
      <c r="O10" s="1">
        <v>650</v>
      </c>
      <c r="P10" s="15">
        <v>100</v>
      </c>
      <c r="Q10" s="1">
        <v>300</v>
      </c>
      <c r="R10" s="1">
        <v>300</v>
      </c>
      <c r="S10" s="1">
        <v>250</v>
      </c>
      <c r="T10" s="1">
        <v>350</v>
      </c>
      <c r="U10" s="1">
        <v>350</v>
      </c>
      <c r="V10">
        <v>250</v>
      </c>
      <c r="W10">
        <v>250</v>
      </c>
      <c r="X10" s="1">
        <v>250</v>
      </c>
    </row>
    <row r="11" spans="1:24" x14ac:dyDescent="0.2">
      <c r="A11" s="1">
        <v>108</v>
      </c>
      <c r="B11" t="s">
        <v>1</v>
      </c>
      <c r="C11">
        <f t="shared" si="0"/>
        <v>1</v>
      </c>
      <c r="D11">
        <f t="shared" si="1"/>
        <v>1</v>
      </c>
      <c r="E11" t="s">
        <v>12</v>
      </c>
      <c r="F11">
        <v>0</v>
      </c>
      <c r="G11" s="1">
        <v>150</v>
      </c>
      <c r="H11" s="1">
        <v>200</v>
      </c>
      <c r="I11" s="1">
        <v>250</v>
      </c>
      <c r="J11" s="1">
        <v>150</v>
      </c>
      <c r="K11" s="1">
        <v>150</v>
      </c>
      <c r="L11" s="1">
        <v>150</v>
      </c>
      <c r="M11" s="1">
        <v>150</v>
      </c>
      <c r="N11" s="1">
        <v>150</v>
      </c>
      <c r="O11" s="1">
        <v>300</v>
      </c>
      <c r="P11" s="15">
        <v>70</v>
      </c>
      <c r="Q11" s="1">
        <v>80</v>
      </c>
      <c r="R11" s="1">
        <v>80</v>
      </c>
      <c r="S11" s="1">
        <v>100</v>
      </c>
      <c r="T11" s="1">
        <v>100</v>
      </c>
      <c r="U11" s="1">
        <v>100</v>
      </c>
      <c r="V11">
        <v>120</v>
      </c>
      <c r="W11">
        <v>140</v>
      </c>
      <c r="X11" s="1">
        <v>140</v>
      </c>
    </row>
    <row r="12" spans="1:24" x14ac:dyDescent="0.2">
      <c r="A12" s="1">
        <v>109</v>
      </c>
      <c r="B12" t="s">
        <v>1</v>
      </c>
      <c r="C12">
        <f t="shared" si="0"/>
        <v>1</v>
      </c>
      <c r="D12">
        <f t="shared" si="1"/>
        <v>1</v>
      </c>
      <c r="E12" t="s">
        <v>13</v>
      </c>
      <c r="F12">
        <v>0</v>
      </c>
      <c r="G12" s="1">
        <v>100</v>
      </c>
      <c r="H12" s="1">
        <v>0</v>
      </c>
      <c r="I12" s="1">
        <v>150</v>
      </c>
      <c r="J12" s="1">
        <v>100</v>
      </c>
      <c r="K12" s="1">
        <v>100</v>
      </c>
      <c r="L12" s="1">
        <v>100</v>
      </c>
      <c r="M12" s="1">
        <v>100</v>
      </c>
      <c r="N12" s="1">
        <v>100</v>
      </c>
      <c r="O12" s="1">
        <v>100</v>
      </c>
      <c r="P12" s="15">
        <v>50</v>
      </c>
      <c r="Q12" s="1">
        <v>0</v>
      </c>
      <c r="R12" s="1">
        <v>50</v>
      </c>
      <c r="S12" s="1">
        <v>50</v>
      </c>
      <c r="T12" s="1">
        <v>50</v>
      </c>
      <c r="U12" s="1">
        <v>50</v>
      </c>
      <c r="V12">
        <v>50</v>
      </c>
      <c r="W12">
        <v>50</v>
      </c>
      <c r="X12" s="1">
        <v>50</v>
      </c>
    </row>
    <row r="13" spans="1:24" x14ac:dyDescent="0.2">
      <c r="A13" s="1">
        <v>110</v>
      </c>
      <c r="B13" t="s">
        <v>1</v>
      </c>
      <c r="C13">
        <f t="shared" si="0"/>
        <v>1</v>
      </c>
      <c r="D13">
        <f t="shared" si="1"/>
        <v>1</v>
      </c>
      <c r="E13" t="s">
        <v>14</v>
      </c>
      <c r="F13">
        <v>2010</v>
      </c>
      <c r="G13" s="1">
        <v>200</v>
      </c>
      <c r="H13" s="1">
        <v>500</v>
      </c>
      <c r="I13" s="1">
        <v>700</v>
      </c>
      <c r="J13" s="1">
        <v>900</v>
      </c>
      <c r="K13" s="1">
        <v>1100</v>
      </c>
      <c r="L13" s="1">
        <v>1100</v>
      </c>
      <c r="M13" s="1">
        <v>1100</v>
      </c>
      <c r="N13" s="1">
        <v>1000</v>
      </c>
      <c r="O13" s="1">
        <v>1400</v>
      </c>
      <c r="P13" s="15">
        <v>450</v>
      </c>
      <c r="Q13" s="1">
        <v>500</v>
      </c>
      <c r="R13" s="1">
        <v>550</v>
      </c>
      <c r="S13" s="1">
        <v>600</v>
      </c>
      <c r="T13" s="1">
        <v>700</v>
      </c>
      <c r="U13" s="1">
        <v>700</v>
      </c>
      <c r="V13">
        <v>550</v>
      </c>
      <c r="W13">
        <v>600</v>
      </c>
      <c r="X13" s="1">
        <v>600</v>
      </c>
    </row>
    <row r="14" spans="1:24" x14ac:dyDescent="0.2">
      <c r="A14" s="1">
        <v>111</v>
      </c>
      <c r="B14" t="s">
        <v>1</v>
      </c>
      <c r="C14">
        <f t="shared" si="0"/>
        <v>1</v>
      </c>
      <c r="D14">
        <f t="shared" si="1"/>
        <v>1</v>
      </c>
      <c r="E14" t="s">
        <v>15</v>
      </c>
      <c r="F14">
        <v>0</v>
      </c>
      <c r="G14" s="1">
        <v>150</v>
      </c>
      <c r="H14" s="1">
        <v>240</v>
      </c>
      <c r="I14" s="1">
        <v>250</v>
      </c>
      <c r="J14" s="1">
        <v>250</v>
      </c>
      <c r="K14" s="1">
        <v>340</v>
      </c>
      <c r="L14" s="1">
        <v>300</v>
      </c>
      <c r="M14" s="1">
        <v>350</v>
      </c>
      <c r="N14" s="1">
        <v>300</v>
      </c>
      <c r="O14" s="1">
        <v>350</v>
      </c>
      <c r="P14" s="15">
        <v>200</v>
      </c>
      <c r="Q14" s="1">
        <v>200</v>
      </c>
      <c r="R14" s="1">
        <v>200</v>
      </c>
      <c r="S14" s="1">
        <v>150</v>
      </c>
      <c r="T14" s="1">
        <v>210</v>
      </c>
      <c r="U14" s="1">
        <v>200</v>
      </c>
      <c r="V14">
        <v>200</v>
      </c>
      <c r="W14">
        <v>200</v>
      </c>
      <c r="X14" s="1">
        <v>200</v>
      </c>
    </row>
    <row r="15" spans="1:24" x14ac:dyDescent="0.2">
      <c r="A15" s="1">
        <v>112</v>
      </c>
      <c r="B15" t="s">
        <v>1</v>
      </c>
      <c r="C15">
        <f t="shared" si="0"/>
        <v>1</v>
      </c>
      <c r="D15">
        <f t="shared" si="1"/>
        <v>1</v>
      </c>
      <c r="E15" t="s">
        <v>16</v>
      </c>
      <c r="F15">
        <v>0</v>
      </c>
      <c r="G15" s="1">
        <v>200</v>
      </c>
      <c r="H15" s="1">
        <v>180</v>
      </c>
      <c r="I15" s="1">
        <v>200</v>
      </c>
      <c r="J15" s="1">
        <v>280</v>
      </c>
      <c r="K15" s="1">
        <v>280</v>
      </c>
      <c r="L15" s="1">
        <v>300</v>
      </c>
      <c r="M15" s="1">
        <v>440</v>
      </c>
      <c r="N15" s="1">
        <v>400</v>
      </c>
      <c r="O15" s="1">
        <v>400</v>
      </c>
      <c r="P15" s="15">
        <v>100</v>
      </c>
      <c r="Q15" s="1">
        <v>100</v>
      </c>
      <c r="R15" s="1">
        <v>100</v>
      </c>
      <c r="S15" s="1">
        <v>200</v>
      </c>
      <c r="T15" s="1">
        <v>200</v>
      </c>
      <c r="U15" s="1">
        <v>200</v>
      </c>
      <c r="V15">
        <v>150</v>
      </c>
      <c r="W15">
        <v>150</v>
      </c>
      <c r="X15" s="1">
        <v>150</v>
      </c>
    </row>
    <row r="16" spans="1:24" x14ac:dyDescent="0.2">
      <c r="A16" s="1">
        <v>113</v>
      </c>
      <c r="B16" t="s">
        <v>1</v>
      </c>
      <c r="C16">
        <f t="shared" si="0"/>
        <v>1</v>
      </c>
      <c r="D16">
        <f t="shared" si="1"/>
        <v>1</v>
      </c>
      <c r="E16" t="s">
        <v>17</v>
      </c>
      <c r="F16">
        <v>0</v>
      </c>
      <c r="G16" s="1">
        <v>200</v>
      </c>
      <c r="H16" s="1">
        <v>140</v>
      </c>
      <c r="I16" s="1">
        <v>160</v>
      </c>
      <c r="J16" s="1">
        <v>200</v>
      </c>
      <c r="K16" s="1">
        <v>300</v>
      </c>
      <c r="L16" s="1">
        <v>400</v>
      </c>
      <c r="M16" s="1">
        <v>400</v>
      </c>
      <c r="N16" s="1">
        <v>400</v>
      </c>
      <c r="O16" s="1">
        <v>400</v>
      </c>
      <c r="P16" s="15">
        <v>150</v>
      </c>
      <c r="Q16" s="1">
        <v>120</v>
      </c>
      <c r="R16" s="1">
        <v>120</v>
      </c>
      <c r="S16" s="1">
        <v>150</v>
      </c>
      <c r="T16" s="1">
        <v>200</v>
      </c>
      <c r="U16" s="1">
        <v>200</v>
      </c>
      <c r="V16">
        <v>200</v>
      </c>
      <c r="W16">
        <v>200</v>
      </c>
      <c r="X16" s="1">
        <v>200</v>
      </c>
    </row>
    <row r="17" spans="1:24" x14ac:dyDescent="0.2">
      <c r="A17" s="1">
        <v>143</v>
      </c>
      <c r="B17" t="s">
        <v>1</v>
      </c>
      <c r="C17">
        <f t="shared" si="0"/>
        <v>0</v>
      </c>
      <c r="D17">
        <f t="shared" si="1"/>
        <v>0</v>
      </c>
      <c r="E17" t="s">
        <v>18</v>
      </c>
      <c r="F17">
        <v>1994</v>
      </c>
      <c r="G17" s="1">
        <v>-1</v>
      </c>
      <c r="H17" s="1">
        <v>-1</v>
      </c>
      <c r="I17" s="1">
        <v>350</v>
      </c>
      <c r="J17" s="1">
        <v>200</v>
      </c>
      <c r="K17" s="1">
        <v>200</v>
      </c>
      <c r="L17" s="1">
        <v>450</v>
      </c>
      <c r="M17" s="1">
        <v>600</v>
      </c>
      <c r="N17" s="1">
        <v>600</v>
      </c>
      <c r="O17" s="1">
        <v>500</v>
      </c>
      <c r="P17" s="15">
        <v>-1</v>
      </c>
      <c r="Q17" s="1">
        <v>-1</v>
      </c>
      <c r="R17" s="1">
        <v>0</v>
      </c>
      <c r="S17" s="1">
        <v>0</v>
      </c>
      <c r="T17" s="1">
        <v>0</v>
      </c>
      <c r="U17" s="1">
        <v>200</v>
      </c>
      <c r="V17">
        <v>150</v>
      </c>
      <c r="W17">
        <v>180</v>
      </c>
      <c r="X17" s="1">
        <v>180</v>
      </c>
    </row>
    <row r="18" spans="1:24" x14ac:dyDescent="0.2">
      <c r="A18" s="1">
        <v>114</v>
      </c>
      <c r="B18" t="s">
        <v>2</v>
      </c>
      <c r="C18">
        <f t="shared" si="0"/>
        <v>1</v>
      </c>
      <c r="D18">
        <f t="shared" si="1"/>
        <v>0</v>
      </c>
      <c r="E18" t="s">
        <v>19</v>
      </c>
      <c r="F18">
        <v>0</v>
      </c>
      <c r="G18" s="1">
        <v>250</v>
      </c>
      <c r="H18" s="1">
        <v>250</v>
      </c>
      <c r="I18" s="1">
        <v>300</v>
      </c>
      <c r="J18" s="1">
        <v>300</v>
      </c>
      <c r="K18" s="1">
        <v>300</v>
      </c>
      <c r="L18" s="1">
        <v>300</v>
      </c>
      <c r="M18" s="1">
        <v>350</v>
      </c>
      <c r="N18" s="1">
        <v>350</v>
      </c>
      <c r="O18" s="1">
        <v>350</v>
      </c>
      <c r="P18" s="15">
        <v>0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  <c r="V18">
        <v>0</v>
      </c>
      <c r="W18">
        <v>0</v>
      </c>
      <c r="X18" s="1">
        <v>350</v>
      </c>
    </row>
    <row r="19" spans="1:24" x14ac:dyDescent="0.2">
      <c r="A19" s="1">
        <v>115</v>
      </c>
      <c r="B19" t="s">
        <v>2</v>
      </c>
      <c r="C19">
        <f t="shared" si="0"/>
        <v>1</v>
      </c>
      <c r="D19">
        <f t="shared" si="1"/>
        <v>0</v>
      </c>
      <c r="E19" t="s">
        <v>20</v>
      </c>
      <c r="F19">
        <v>0</v>
      </c>
      <c r="G19" s="1">
        <v>250</v>
      </c>
      <c r="H19" s="1">
        <v>250</v>
      </c>
      <c r="I19" s="1">
        <v>300</v>
      </c>
      <c r="J19" s="1">
        <v>250</v>
      </c>
      <c r="K19" s="1">
        <v>250</v>
      </c>
      <c r="L19" s="1">
        <v>250</v>
      </c>
      <c r="M19" s="1">
        <v>220</v>
      </c>
      <c r="N19" s="1">
        <v>200</v>
      </c>
      <c r="O19" s="1">
        <v>200</v>
      </c>
      <c r="P19" s="15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>
        <v>0</v>
      </c>
      <c r="W19">
        <v>0</v>
      </c>
      <c r="X19" s="1">
        <v>200</v>
      </c>
    </row>
    <row r="20" spans="1:24" x14ac:dyDescent="0.2">
      <c r="A20" s="1">
        <v>116</v>
      </c>
      <c r="B20" t="s">
        <v>2</v>
      </c>
      <c r="C20">
        <f t="shared" si="0"/>
        <v>1</v>
      </c>
      <c r="D20">
        <v>0</v>
      </c>
      <c r="E20" t="s">
        <v>21</v>
      </c>
      <c r="F20">
        <v>0</v>
      </c>
      <c r="G20" s="1">
        <v>200</v>
      </c>
      <c r="H20" s="1">
        <v>200</v>
      </c>
      <c r="I20" s="1">
        <v>200</v>
      </c>
      <c r="J20" s="1">
        <v>200</v>
      </c>
      <c r="K20" s="1">
        <v>200</v>
      </c>
      <c r="L20" s="1">
        <v>200</v>
      </c>
      <c r="M20" s="1">
        <v>150</v>
      </c>
      <c r="N20" s="1">
        <v>150</v>
      </c>
      <c r="O20" s="1">
        <v>150</v>
      </c>
      <c r="P20" s="15">
        <v>200</v>
      </c>
      <c r="Q20" s="1">
        <v>200</v>
      </c>
      <c r="R20" s="1">
        <v>200</v>
      </c>
      <c r="S20" s="1">
        <v>200</v>
      </c>
      <c r="T20" s="1">
        <v>200</v>
      </c>
      <c r="U20" s="1">
        <v>200</v>
      </c>
      <c r="V20">
        <v>0</v>
      </c>
      <c r="W20">
        <v>0</v>
      </c>
      <c r="X20" s="1">
        <v>150</v>
      </c>
    </row>
    <row r="21" spans="1:24" x14ac:dyDescent="0.2">
      <c r="A21" s="1">
        <v>117</v>
      </c>
      <c r="B21" t="s">
        <v>2</v>
      </c>
      <c r="C21">
        <f t="shared" si="0"/>
        <v>1</v>
      </c>
      <c r="D21">
        <f t="shared" si="1"/>
        <v>0</v>
      </c>
      <c r="E21" t="s">
        <v>22</v>
      </c>
      <c r="F21">
        <v>0</v>
      </c>
      <c r="G21" s="1">
        <v>200</v>
      </c>
      <c r="H21" s="1">
        <v>200</v>
      </c>
      <c r="I21" s="1">
        <v>250</v>
      </c>
      <c r="J21" s="1">
        <v>300</v>
      </c>
      <c r="K21" s="1">
        <v>300</v>
      </c>
      <c r="L21" s="1">
        <v>300</v>
      </c>
      <c r="M21" s="1">
        <v>200</v>
      </c>
      <c r="N21" s="1">
        <v>200</v>
      </c>
      <c r="O21" s="1">
        <v>200</v>
      </c>
      <c r="P21" s="15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>
        <v>0</v>
      </c>
      <c r="W21">
        <v>0</v>
      </c>
      <c r="X21" s="1">
        <v>200</v>
      </c>
    </row>
    <row r="22" spans="1:24" x14ac:dyDescent="0.2">
      <c r="A22" s="1">
        <v>118</v>
      </c>
      <c r="B22" t="s">
        <v>2</v>
      </c>
      <c r="C22">
        <f t="shared" si="0"/>
        <v>1</v>
      </c>
      <c r="D22">
        <f t="shared" si="1"/>
        <v>1</v>
      </c>
      <c r="E22" t="s">
        <v>23</v>
      </c>
      <c r="F22">
        <v>0</v>
      </c>
      <c r="G22" s="1">
        <v>150</v>
      </c>
      <c r="H22" s="1">
        <v>280</v>
      </c>
      <c r="I22" s="1">
        <v>350</v>
      </c>
      <c r="J22" s="1">
        <v>240</v>
      </c>
      <c r="K22" s="1">
        <v>250</v>
      </c>
      <c r="L22" s="1">
        <v>200</v>
      </c>
      <c r="M22" s="1">
        <v>250</v>
      </c>
      <c r="N22" s="1">
        <v>260</v>
      </c>
      <c r="O22" s="1">
        <v>300</v>
      </c>
      <c r="P22" s="15">
        <v>200</v>
      </c>
      <c r="Q22" s="1">
        <v>250</v>
      </c>
      <c r="R22" s="1">
        <v>250</v>
      </c>
      <c r="S22" s="1">
        <v>150</v>
      </c>
      <c r="T22" s="1">
        <v>170</v>
      </c>
      <c r="U22" s="1">
        <v>170</v>
      </c>
      <c r="V22">
        <v>160</v>
      </c>
      <c r="W22">
        <v>120</v>
      </c>
      <c r="X22" s="1">
        <v>120</v>
      </c>
    </row>
    <row r="23" spans="1:24" x14ac:dyDescent="0.2">
      <c r="A23" s="1">
        <v>119</v>
      </c>
      <c r="B23" t="s">
        <v>2</v>
      </c>
      <c r="C23">
        <f t="shared" si="0"/>
        <v>1</v>
      </c>
      <c r="D23">
        <f t="shared" si="1"/>
        <v>1</v>
      </c>
      <c r="E23" t="s">
        <v>24</v>
      </c>
      <c r="F23">
        <v>2017</v>
      </c>
      <c r="G23" s="1">
        <v>300</v>
      </c>
      <c r="H23" s="1">
        <v>250</v>
      </c>
      <c r="I23" s="1">
        <v>250</v>
      </c>
      <c r="J23" s="1">
        <v>220</v>
      </c>
      <c r="K23" s="1">
        <v>220</v>
      </c>
      <c r="L23" s="1">
        <v>220</v>
      </c>
      <c r="M23" s="1">
        <v>200</v>
      </c>
      <c r="N23" s="1">
        <v>200</v>
      </c>
      <c r="O23" s="1">
        <v>300</v>
      </c>
      <c r="P23" s="15">
        <v>450</v>
      </c>
      <c r="Q23" s="1">
        <v>350</v>
      </c>
      <c r="R23" s="1">
        <v>350</v>
      </c>
      <c r="S23" s="1">
        <v>300</v>
      </c>
      <c r="T23" s="1">
        <v>300</v>
      </c>
      <c r="U23" s="1">
        <v>300</v>
      </c>
      <c r="V23">
        <v>150</v>
      </c>
      <c r="W23">
        <v>150</v>
      </c>
      <c r="X23" s="1">
        <v>150</v>
      </c>
    </row>
    <row r="24" spans="1:24" x14ac:dyDescent="0.2">
      <c r="A24" s="1">
        <v>120</v>
      </c>
      <c r="B24" t="s">
        <v>2</v>
      </c>
      <c r="C24">
        <f t="shared" si="0"/>
        <v>1</v>
      </c>
      <c r="D24">
        <f t="shared" si="1"/>
        <v>0</v>
      </c>
      <c r="E24" t="s">
        <v>25</v>
      </c>
      <c r="F24">
        <v>0</v>
      </c>
      <c r="G24" s="1">
        <v>250</v>
      </c>
      <c r="H24" s="1">
        <v>140</v>
      </c>
      <c r="I24" s="1">
        <v>140</v>
      </c>
      <c r="J24" s="1">
        <v>200</v>
      </c>
      <c r="K24" s="1">
        <v>220</v>
      </c>
      <c r="L24" s="1">
        <v>200</v>
      </c>
      <c r="M24" s="1">
        <v>250</v>
      </c>
      <c r="N24" s="1">
        <v>350</v>
      </c>
      <c r="O24" s="1">
        <v>450</v>
      </c>
      <c r="P24" s="15">
        <v>0</v>
      </c>
      <c r="Q24" s="1">
        <v>130</v>
      </c>
      <c r="R24" s="1">
        <v>200</v>
      </c>
      <c r="S24" s="1">
        <v>200</v>
      </c>
      <c r="T24" s="1">
        <v>180</v>
      </c>
      <c r="U24" s="1">
        <v>200</v>
      </c>
      <c r="V24">
        <v>100</v>
      </c>
      <c r="W24">
        <v>150</v>
      </c>
      <c r="X24" s="1">
        <v>150</v>
      </c>
    </row>
    <row r="25" spans="1:24" x14ac:dyDescent="0.2">
      <c r="A25" s="1">
        <v>121</v>
      </c>
      <c r="B25" t="s">
        <v>2</v>
      </c>
      <c r="C25">
        <f t="shared" si="0"/>
        <v>1</v>
      </c>
      <c r="D25">
        <f t="shared" si="1"/>
        <v>0</v>
      </c>
      <c r="E25" t="s">
        <v>26</v>
      </c>
      <c r="F25">
        <v>0</v>
      </c>
      <c r="G25" s="1">
        <v>200</v>
      </c>
      <c r="H25" s="1">
        <v>320</v>
      </c>
      <c r="I25" s="1">
        <v>400</v>
      </c>
      <c r="J25" s="1">
        <v>350</v>
      </c>
      <c r="K25" s="1">
        <v>300</v>
      </c>
      <c r="L25" s="1">
        <v>300</v>
      </c>
      <c r="M25" s="1">
        <v>200</v>
      </c>
      <c r="N25" s="1">
        <v>250</v>
      </c>
      <c r="O25" s="1">
        <v>250</v>
      </c>
      <c r="P25" s="15">
        <v>0</v>
      </c>
      <c r="Q25" s="1">
        <v>300</v>
      </c>
      <c r="R25" s="1">
        <v>300</v>
      </c>
      <c r="S25" s="1">
        <v>400</v>
      </c>
      <c r="T25" s="1">
        <v>350</v>
      </c>
      <c r="U25" s="1">
        <v>350</v>
      </c>
      <c r="V25">
        <v>0</v>
      </c>
      <c r="W25">
        <v>0</v>
      </c>
      <c r="X25" s="1">
        <v>0</v>
      </c>
    </row>
    <row r="26" spans="1:24" x14ac:dyDescent="0.2">
      <c r="A26" s="1">
        <v>122</v>
      </c>
      <c r="B26" t="s">
        <v>2</v>
      </c>
      <c r="C26">
        <f t="shared" si="0"/>
        <v>1</v>
      </c>
      <c r="D26">
        <f t="shared" si="1"/>
        <v>1</v>
      </c>
      <c r="E26" t="s">
        <v>27</v>
      </c>
      <c r="F26">
        <v>1994</v>
      </c>
      <c r="G26" s="1">
        <v>350</v>
      </c>
      <c r="H26" s="1">
        <v>240</v>
      </c>
      <c r="I26" s="1">
        <v>300</v>
      </c>
      <c r="J26" s="1">
        <v>350</v>
      </c>
      <c r="K26" s="1">
        <v>400</v>
      </c>
      <c r="L26" s="1">
        <v>450</v>
      </c>
      <c r="M26" s="1">
        <v>350</v>
      </c>
      <c r="N26" s="1">
        <v>450</v>
      </c>
      <c r="O26" s="1">
        <v>500</v>
      </c>
      <c r="P26" s="15">
        <v>350</v>
      </c>
      <c r="Q26" s="1">
        <v>200</v>
      </c>
      <c r="R26" s="1">
        <v>200</v>
      </c>
      <c r="S26" s="1">
        <v>250</v>
      </c>
      <c r="T26" s="1">
        <v>350</v>
      </c>
      <c r="U26" s="1">
        <v>400</v>
      </c>
      <c r="V26">
        <v>200</v>
      </c>
      <c r="W26">
        <v>280</v>
      </c>
      <c r="X26" s="1">
        <v>280</v>
      </c>
    </row>
    <row r="27" spans="1:24" x14ac:dyDescent="0.2">
      <c r="A27" s="1">
        <v>123</v>
      </c>
      <c r="B27" t="s">
        <v>2</v>
      </c>
      <c r="C27">
        <f t="shared" si="0"/>
        <v>1</v>
      </c>
      <c r="D27">
        <f t="shared" si="1"/>
        <v>0</v>
      </c>
      <c r="E27" t="s">
        <v>28</v>
      </c>
      <c r="F27">
        <v>2001</v>
      </c>
      <c r="G27" s="1">
        <v>200</v>
      </c>
      <c r="H27" s="1">
        <v>200</v>
      </c>
      <c r="I27" s="1">
        <v>250</v>
      </c>
      <c r="J27" s="1">
        <v>250</v>
      </c>
      <c r="K27" s="1">
        <v>250</v>
      </c>
      <c r="L27" s="1">
        <v>250</v>
      </c>
      <c r="M27" s="1">
        <v>200</v>
      </c>
      <c r="N27" s="1">
        <v>200</v>
      </c>
      <c r="O27" s="1">
        <v>200</v>
      </c>
      <c r="P27" s="15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>
        <v>0</v>
      </c>
      <c r="W27">
        <v>0</v>
      </c>
      <c r="X27" s="1">
        <v>0</v>
      </c>
    </row>
    <row r="28" spans="1:24" x14ac:dyDescent="0.2">
      <c r="A28" s="1">
        <v>124</v>
      </c>
      <c r="B28" t="s">
        <v>2</v>
      </c>
      <c r="C28">
        <f t="shared" si="0"/>
        <v>1</v>
      </c>
      <c r="D28">
        <f t="shared" si="1"/>
        <v>0</v>
      </c>
      <c r="E28" t="s">
        <v>29</v>
      </c>
      <c r="F28">
        <v>0</v>
      </c>
      <c r="G28" s="1">
        <v>200</v>
      </c>
      <c r="H28" s="1">
        <v>200</v>
      </c>
      <c r="I28" s="1">
        <v>200</v>
      </c>
      <c r="J28" s="1">
        <v>200</v>
      </c>
      <c r="K28" s="1">
        <v>200</v>
      </c>
      <c r="L28" s="1">
        <v>200</v>
      </c>
      <c r="M28" s="1">
        <v>200</v>
      </c>
      <c r="N28" s="1">
        <v>180</v>
      </c>
      <c r="O28" s="1">
        <v>200</v>
      </c>
      <c r="P28" s="15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  <c r="V28">
        <v>0</v>
      </c>
      <c r="W28">
        <v>0</v>
      </c>
      <c r="X28" s="1">
        <v>0</v>
      </c>
    </row>
    <row r="29" spans="1:24" x14ac:dyDescent="0.2">
      <c r="A29" s="1">
        <v>126</v>
      </c>
      <c r="B29" t="s">
        <v>2</v>
      </c>
      <c r="C29">
        <f t="shared" si="0"/>
        <v>1</v>
      </c>
      <c r="D29">
        <f t="shared" si="1"/>
        <v>1</v>
      </c>
      <c r="E29" t="s">
        <v>30</v>
      </c>
      <c r="F29">
        <v>0</v>
      </c>
      <c r="G29" s="1">
        <v>200</v>
      </c>
      <c r="H29" s="1">
        <v>200</v>
      </c>
      <c r="I29" s="1">
        <v>250</v>
      </c>
      <c r="J29" s="1">
        <v>250</v>
      </c>
      <c r="K29" s="1">
        <v>250</v>
      </c>
      <c r="L29" s="1">
        <v>250</v>
      </c>
      <c r="M29" s="1">
        <v>200</v>
      </c>
      <c r="N29" s="1">
        <v>200</v>
      </c>
      <c r="O29" s="1">
        <v>200</v>
      </c>
      <c r="P29" s="15">
        <v>200</v>
      </c>
      <c r="Q29" s="1">
        <v>200</v>
      </c>
      <c r="R29" s="1">
        <v>200</v>
      </c>
      <c r="S29" s="1">
        <v>200</v>
      </c>
      <c r="T29" s="1">
        <v>200</v>
      </c>
      <c r="U29" s="1">
        <v>200</v>
      </c>
      <c r="V29">
        <v>200</v>
      </c>
      <c r="W29">
        <v>200</v>
      </c>
      <c r="X29" s="1">
        <v>200</v>
      </c>
    </row>
    <row r="30" spans="1:24" x14ac:dyDescent="0.2">
      <c r="A30" s="1">
        <v>127</v>
      </c>
      <c r="B30" t="s">
        <v>2</v>
      </c>
      <c r="C30">
        <f t="shared" si="0"/>
        <v>1</v>
      </c>
      <c r="D30">
        <f t="shared" si="1"/>
        <v>1</v>
      </c>
      <c r="E30" t="s">
        <v>31</v>
      </c>
      <c r="F30">
        <v>2001</v>
      </c>
      <c r="G30" s="1">
        <v>250</v>
      </c>
      <c r="H30" s="1">
        <v>520</v>
      </c>
      <c r="I30" s="1">
        <v>500</v>
      </c>
      <c r="J30" s="1">
        <v>500</v>
      </c>
      <c r="K30" s="1">
        <v>600</v>
      </c>
      <c r="L30" s="1">
        <v>600</v>
      </c>
      <c r="M30" s="1">
        <v>600</v>
      </c>
      <c r="N30" s="1">
        <v>400</v>
      </c>
      <c r="O30" s="1">
        <v>600</v>
      </c>
      <c r="P30" s="15">
        <v>350</v>
      </c>
      <c r="Q30" s="1">
        <v>500</v>
      </c>
      <c r="R30" s="1">
        <v>850</v>
      </c>
      <c r="S30" s="1">
        <v>700</v>
      </c>
      <c r="T30" s="1">
        <v>700</v>
      </c>
      <c r="U30" s="1">
        <v>600</v>
      </c>
      <c r="V30">
        <v>440</v>
      </c>
      <c r="W30">
        <v>350</v>
      </c>
      <c r="X30" s="1">
        <v>350</v>
      </c>
    </row>
    <row r="31" spans="1:24" x14ac:dyDescent="0.2">
      <c r="A31" s="1">
        <v>128</v>
      </c>
      <c r="B31" t="s">
        <v>2</v>
      </c>
      <c r="C31">
        <f t="shared" si="0"/>
        <v>1</v>
      </c>
      <c r="D31">
        <v>0</v>
      </c>
      <c r="E31" t="s">
        <v>32</v>
      </c>
      <c r="F31">
        <v>0</v>
      </c>
      <c r="G31" s="1">
        <v>200</v>
      </c>
      <c r="H31" s="1">
        <v>200</v>
      </c>
      <c r="I31" s="1">
        <v>200</v>
      </c>
      <c r="J31" s="1">
        <v>200</v>
      </c>
      <c r="K31" s="1">
        <v>250</v>
      </c>
      <c r="L31" s="1">
        <v>400</v>
      </c>
      <c r="M31" s="1">
        <v>400</v>
      </c>
      <c r="N31" s="1">
        <v>400</v>
      </c>
      <c r="O31" s="1">
        <v>300</v>
      </c>
      <c r="P31" s="15">
        <v>150</v>
      </c>
      <c r="Q31" s="1">
        <v>150</v>
      </c>
      <c r="R31" s="1">
        <v>150</v>
      </c>
      <c r="S31" s="1">
        <v>150</v>
      </c>
      <c r="T31" s="1">
        <v>200</v>
      </c>
      <c r="U31" s="1">
        <v>250</v>
      </c>
      <c r="V31">
        <v>0</v>
      </c>
      <c r="W31">
        <v>0</v>
      </c>
      <c r="X31" s="1">
        <v>300</v>
      </c>
    </row>
    <row r="32" spans="1:24" x14ac:dyDescent="0.2">
      <c r="A32" s="1">
        <v>139</v>
      </c>
      <c r="B32" t="s">
        <v>2</v>
      </c>
      <c r="C32">
        <f t="shared" si="0"/>
        <v>1</v>
      </c>
      <c r="D32">
        <f t="shared" si="1"/>
        <v>0</v>
      </c>
      <c r="E32" t="s">
        <v>33</v>
      </c>
      <c r="F32">
        <v>0</v>
      </c>
      <c r="G32" s="1">
        <v>150</v>
      </c>
      <c r="H32" s="1">
        <v>150</v>
      </c>
      <c r="I32" s="1">
        <v>150</v>
      </c>
      <c r="J32" s="1">
        <v>100</v>
      </c>
      <c r="K32" s="1">
        <v>100</v>
      </c>
      <c r="L32" s="1">
        <v>100</v>
      </c>
      <c r="M32" s="1">
        <v>100</v>
      </c>
      <c r="N32" s="1">
        <v>100</v>
      </c>
      <c r="O32" s="1">
        <v>100</v>
      </c>
      <c r="P32" s="15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>
        <v>0</v>
      </c>
      <c r="W32">
        <v>0</v>
      </c>
      <c r="X32" s="1">
        <v>0</v>
      </c>
    </row>
    <row r="33" spans="1:24" x14ac:dyDescent="0.2">
      <c r="A33" s="1">
        <v>140</v>
      </c>
      <c r="B33" t="s">
        <v>2</v>
      </c>
      <c r="C33">
        <f t="shared" si="0"/>
        <v>1</v>
      </c>
      <c r="D33">
        <v>0</v>
      </c>
      <c r="E33" t="s">
        <v>34</v>
      </c>
      <c r="F33">
        <v>0</v>
      </c>
      <c r="G33" s="1">
        <v>150</v>
      </c>
      <c r="H33" s="1">
        <v>150</v>
      </c>
      <c r="I33" s="1">
        <v>150</v>
      </c>
      <c r="J33" s="1">
        <v>150</v>
      </c>
      <c r="K33" s="1">
        <v>150</v>
      </c>
      <c r="L33" s="1">
        <v>150</v>
      </c>
      <c r="M33" s="1">
        <v>100</v>
      </c>
      <c r="N33" s="1">
        <v>100</v>
      </c>
      <c r="O33" s="1">
        <v>100</v>
      </c>
      <c r="P33" s="15">
        <v>150</v>
      </c>
      <c r="Q33" s="1">
        <v>150</v>
      </c>
      <c r="R33" s="1">
        <v>150</v>
      </c>
      <c r="S33" s="1">
        <v>0</v>
      </c>
      <c r="T33" s="1">
        <v>0</v>
      </c>
      <c r="U33" s="1">
        <v>0</v>
      </c>
      <c r="V33">
        <v>0</v>
      </c>
      <c r="W33">
        <v>0</v>
      </c>
      <c r="X33" s="1">
        <v>100</v>
      </c>
    </row>
    <row r="34" spans="1:24" x14ac:dyDescent="0.2">
      <c r="A34" s="1">
        <v>144</v>
      </c>
      <c r="B34" t="s">
        <v>2</v>
      </c>
      <c r="C34">
        <f t="shared" si="0"/>
        <v>1</v>
      </c>
      <c r="D34">
        <f t="shared" si="1"/>
        <v>0</v>
      </c>
      <c r="E34" t="s">
        <v>35</v>
      </c>
      <c r="F34">
        <v>1994</v>
      </c>
      <c r="G34" s="1">
        <v>400</v>
      </c>
      <c r="H34" s="1">
        <v>400</v>
      </c>
      <c r="I34" s="1">
        <v>500</v>
      </c>
      <c r="J34" s="1">
        <v>400</v>
      </c>
      <c r="K34" s="1">
        <v>380</v>
      </c>
      <c r="L34" s="1">
        <v>600</v>
      </c>
      <c r="M34" s="1">
        <v>600</v>
      </c>
      <c r="N34" s="1">
        <v>500</v>
      </c>
      <c r="O34" s="1">
        <v>500</v>
      </c>
      <c r="P34" s="15">
        <v>0</v>
      </c>
      <c r="Q34" s="1">
        <v>300</v>
      </c>
      <c r="R34" s="1">
        <v>300</v>
      </c>
      <c r="S34" s="1">
        <v>300</v>
      </c>
      <c r="T34" s="1">
        <v>320</v>
      </c>
      <c r="U34" s="1">
        <v>300</v>
      </c>
      <c r="V34">
        <v>300</v>
      </c>
      <c r="W34">
        <v>250</v>
      </c>
      <c r="X34" s="1">
        <v>250</v>
      </c>
    </row>
    <row r="35" spans="1:24" x14ac:dyDescent="0.2">
      <c r="A35" s="1">
        <v>145</v>
      </c>
      <c r="B35" t="s">
        <v>2</v>
      </c>
      <c r="C35">
        <f t="shared" si="0"/>
        <v>1</v>
      </c>
      <c r="D35">
        <f t="shared" si="1"/>
        <v>1</v>
      </c>
      <c r="E35" t="s">
        <v>36</v>
      </c>
      <c r="F35">
        <v>0</v>
      </c>
      <c r="G35" s="1">
        <v>150</v>
      </c>
      <c r="H35" s="1">
        <v>250</v>
      </c>
      <c r="I35" s="1">
        <v>250</v>
      </c>
      <c r="J35" s="1">
        <v>200</v>
      </c>
      <c r="K35" s="1">
        <v>200</v>
      </c>
      <c r="L35" s="1">
        <v>250</v>
      </c>
      <c r="M35" s="1">
        <v>200</v>
      </c>
      <c r="N35" s="1">
        <v>150</v>
      </c>
      <c r="O35" s="1">
        <v>100</v>
      </c>
      <c r="P35" s="15">
        <v>350</v>
      </c>
      <c r="Q35" s="1">
        <v>270</v>
      </c>
      <c r="R35" s="1">
        <v>200</v>
      </c>
      <c r="S35" s="1">
        <v>260</v>
      </c>
      <c r="T35" s="1">
        <v>250</v>
      </c>
      <c r="U35" s="1">
        <v>250</v>
      </c>
      <c r="V35">
        <v>150</v>
      </c>
      <c r="W35">
        <v>150</v>
      </c>
      <c r="X35" s="1">
        <v>150</v>
      </c>
    </row>
    <row r="36" spans="1:24" x14ac:dyDescent="0.2">
      <c r="A36" s="1">
        <v>146</v>
      </c>
      <c r="B36" t="s">
        <v>2</v>
      </c>
      <c r="C36">
        <v>0</v>
      </c>
      <c r="D36">
        <f t="shared" si="1"/>
        <v>0</v>
      </c>
      <c r="E36" t="s">
        <v>37</v>
      </c>
      <c r="F36">
        <v>0</v>
      </c>
      <c r="G36" s="1">
        <v>150</v>
      </c>
      <c r="H36" s="1">
        <v>150</v>
      </c>
      <c r="I36" s="1">
        <v>150</v>
      </c>
      <c r="J36" s="1">
        <v>100</v>
      </c>
      <c r="K36" s="1">
        <v>100</v>
      </c>
      <c r="L36" s="1">
        <v>0</v>
      </c>
      <c r="M36" s="1">
        <v>0</v>
      </c>
      <c r="N36" s="1">
        <v>0</v>
      </c>
      <c r="O36" s="1">
        <v>0</v>
      </c>
      <c r="P36" s="15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>
        <v>0</v>
      </c>
      <c r="W36">
        <v>0</v>
      </c>
      <c r="X36" s="1">
        <v>0</v>
      </c>
    </row>
    <row r="37" spans="1:24" x14ac:dyDescent="0.2">
      <c r="A37" s="1">
        <v>147</v>
      </c>
      <c r="B37" t="s">
        <v>2</v>
      </c>
      <c r="C37">
        <f t="shared" si="0"/>
        <v>1</v>
      </c>
      <c r="D37">
        <f t="shared" si="1"/>
        <v>1</v>
      </c>
      <c r="E37" t="s">
        <v>38</v>
      </c>
      <c r="F37">
        <v>0</v>
      </c>
      <c r="G37" s="1">
        <v>250</v>
      </c>
      <c r="H37" s="1">
        <v>200</v>
      </c>
      <c r="I37" s="1">
        <v>250</v>
      </c>
      <c r="J37" s="1">
        <v>250</v>
      </c>
      <c r="K37" s="1">
        <v>250</v>
      </c>
      <c r="L37" s="1">
        <v>250</v>
      </c>
      <c r="M37" s="1">
        <v>250</v>
      </c>
      <c r="N37" s="1">
        <v>350</v>
      </c>
      <c r="O37" s="1">
        <v>350</v>
      </c>
      <c r="P37" s="15">
        <v>150</v>
      </c>
      <c r="Q37" s="1">
        <v>150</v>
      </c>
      <c r="R37" s="1">
        <v>150</v>
      </c>
      <c r="S37" s="1">
        <v>150</v>
      </c>
      <c r="T37" s="1">
        <v>150</v>
      </c>
      <c r="U37" s="1">
        <v>150</v>
      </c>
      <c r="V37">
        <v>250</v>
      </c>
      <c r="W37">
        <v>150</v>
      </c>
      <c r="X37" s="1">
        <v>150</v>
      </c>
    </row>
    <row r="38" spans="1:24" x14ac:dyDescent="0.2">
      <c r="A38" s="1">
        <v>148</v>
      </c>
      <c r="B38" t="s">
        <v>2</v>
      </c>
      <c r="C38">
        <f t="shared" si="0"/>
        <v>1</v>
      </c>
      <c r="D38">
        <f t="shared" si="1"/>
        <v>1</v>
      </c>
      <c r="E38" t="s">
        <v>39</v>
      </c>
      <c r="F38">
        <v>0</v>
      </c>
      <c r="G38" s="1">
        <v>250</v>
      </c>
      <c r="H38" s="1">
        <v>250</v>
      </c>
      <c r="I38" s="1">
        <v>300</v>
      </c>
      <c r="J38" s="1">
        <v>330</v>
      </c>
      <c r="K38" s="1">
        <v>330</v>
      </c>
      <c r="L38" s="1">
        <v>450</v>
      </c>
      <c r="M38" s="1">
        <v>450</v>
      </c>
      <c r="N38" s="1">
        <v>300</v>
      </c>
      <c r="O38" s="1">
        <v>350</v>
      </c>
      <c r="P38" s="15">
        <v>200</v>
      </c>
      <c r="Q38" s="1">
        <v>200</v>
      </c>
      <c r="R38" s="1">
        <v>200</v>
      </c>
      <c r="S38" s="1">
        <v>200</v>
      </c>
      <c r="T38" s="1">
        <v>200</v>
      </c>
      <c r="U38" s="1">
        <v>200</v>
      </c>
      <c r="V38">
        <v>200</v>
      </c>
      <c r="W38">
        <v>150</v>
      </c>
      <c r="X38" s="1">
        <v>150</v>
      </c>
    </row>
    <row r="39" spans="1:24" x14ac:dyDescent="0.2">
      <c r="A39" s="1">
        <v>149</v>
      </c>
      <c r="B39" t="s">
        <v>2</v>
      </c>
      <c r="C39">
        <f t="shared" si="0"/>
        <v>1</v>
      </c>
      <c r="D39">
        <f t="shared" si="1"/>
        <v>0</v>
      </c>
      <c r="E39" t="s">
        <v>40</v>
      </c>
      <c r="F39">
        <v>0</v>
      </c>
      <c r="G39" s="1">
        <v>150</v>
      </c>
      <c r="H39" s="1">
        <v>150</v>
      </c>
      <c r="I39" s="1">
        <v>150</v>
      </c>
      <c r="J39" s="1">
        <v>150</v>
      </c>
      <c r="K39" s="1">
        <v>150</v>
      </c>
      <c r="L39" s="1">
        <v>150</v>
      </c>
      <c r="M39" s="1">
        <v>250</v>
      </c>
      <c r="N39" s="1">
        <v>450</v>
      </c>
      <c r="O39" s="1">
        <v>450</v>
      </c>
      <c r="P39" s="15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>
        <v>0</v>
      </c>
      <c r="W39">
        <v>0</v>
      </c>
      <c r="X39" s="1">
        <v>0</v>
      </c>
    </row>
    <row r="40" spans="1:24" x14ac:dyDescent="0.2">
      <c r="A40" s="1">
        <v>129</v>
      </c>
      <c r="B40" t="s">
        <v>3</v>
      </c>
      <c r="C40">
        <f t="shared" si="0"/>
        <v>1</v>
      </c>
      <c r="D40">
        <f t="shared" si="1"/>
        <v>1</v>
      </c>
      <c r="E40" t="s">
        <v>41</v>
      </c>
      <c r="F40">
        <v>0</v>
      </c>
      <c r="G40" s="1">
        <v>200</v>
      </c>
      <c r="H40" s="1">
        <v>250</v>
      </c>
      <c r="I40" s="1">
        <v>300</v>
      </c>
      <c r="J40" s="1">
        <v>300</v>
      </c>
      <c r="K40" s="1">
        <v>300</v>
      </c>
      <c r="L40" s="1">
        <v>300</v>
      </c>
      <c r="M40" s="1">
        <v>300</v>
      </c>
      <c r="N40" s="1">
        <v>250</v>
      </c>
      <c r="O40" s="1">
        <v>250</v>
      </c>
      <c r="P40" s="15">
        <v>250</v>
      </c>
      <c r="Q40" s="1">
        <v>300</v>
      </c>
      <c r="R40" s="1">
        <v>300</v>
      </c>
      <c r="S40" s="1">
        <v>300</v>
      </c>
      <c r="T40" s="1">
        <v>300</v>
      </c>
      <c r="U40" s="1">
        <v>300</v>
      </c>
      <c r="V40">
        <v>200</v>
      </c>
      <c r="W40">
        <v>200</v>
      </c>
      <c r="X40" s="1">
        <v>200</v>
      </c>
    </row>
    <row r="41" spans="1:24" x14ac:dyDescent="0.2">
      <c r="A41" s="1">
        <v>130</v>
      </c>
      <c r="B41" t="s">
        <v>3</v>
      </c>
      <c r="C41">
        <f t="shared" si="0"/>
        <v>1</v>
      </c>
      <c r="D41">
        <f t="shared" si="1"/>
        <v>1</v>
      </c>
      <c r="E41" t="s">
        <v>42</v>
      </c>
      <c r="F41">
        <v>0</v>
      </c>
      <c r="G41" s="1">
        <v>250</v>
      </c>
      <c r="H41" s="1">
        <v>200</v>
      </c>
      <c r="I41" s="1">
        <v>200</v>
      </c>
      <c r="J41" s="1">
        <v>150</v>
      </c>
      <c r="K41" s="1">
        <v>150</v>
      </c>
      <c r="L41" s="1">
        <v>150</v>
      </c>
      <c r="M41" s="1">
        <v>150</v>
      </c>
      <c r="N41" s="1">
        <v>150</v>
      </c>
      <c r="O41" s="1">
        <v>150</v>
      </c>
      <c r="P41" s="15">
        <v>450</v>
      </c>
      <c r="Q41" s="1">
        <v>300</v>
      </c>
      <c r="R41" s="1">
        <v>200</v>
      </c>
      <c r="S41" s="1">
        <v>150</v>
      </c>
      <c r="T41" s="1">
        <v>150</v>
      </c>
      <c r="U41" s="1">
        <v>150</v>
      </c>
      <c r="V41">
        <v>150</v>
      </c>
      <c r="W41">
        <v>150</v>
      </c>
      <c r="X41" s="1">
        <v>150</v>
      </c>
    </row>
    <row r="42" spans="1:24" x14ac:dyDescent="0.2">
      <c r="A42" s="1">
        <v>131</v>
      </c>
      <c r="B42" t="s">
        <v>3</v>
      </c>
      <c r="C42">
        <f t="shared" si="0"/>
        <v>1</v>
      </c>
      <c r="D42">
        <f t="shared" si="1"/>
        <v>1</v>
      </c>
      <c r="E42" t="s">
        <v>43</v>
      </c>
      <c r="F42">
        <v>1993</v>
      </c>
      <c r="G42" s="1">
        <v>450</v>
      </c>
      <c r="H42" s="1">
        <v>700</v>
      </c>
      <c r="I42" s="1">
        <v>1300</v>
      </c>
      <c r="J42" s="1">
        <v>1850</v>
      </c>
      <c r="K42" s="1">
        <v>220</v>
      </c>
      <c r="L42" s="1">
        <v>1500</v>
      </c>
      <c r="M42" s="1">
        <v>1700</v>
      </c>
      <c r="N42" s="1">
        <v>1700</v>
      </c>
      <c r="O42" s="1">
        <v>1800</v>
      </c>
      <c r="P42" s="15">
        <v>1700</v>
      </c>
      <c r="Q42" s="1">
        <v>1400</v>
      </c>
      <c r="R42" s="1">
        <v>3200</v>
      </c>
      <c r="S42" s="1">
        <v>3100</v>
      </c>
      <c r="T42" s="1">
        <v>3300</v>
      </c>
      <c r="U42" s="1">
        <v>3000</v>
      </c>
      <c r="V42">
        <v>3000</v>
      </c>
      <c r="W42">
        <v>2300</v>
      </c>
      <c r="X42" s="1">
        <v>2300</v>
      </c>
    </row>
    <row r="43" spans="1:24" x14ac:dyDescent="0.2">
      <c r="A43" s="1">
        <v>132</v>
      </c>
      <c r="B43" t="s">
        <v>3</v>
      </c>
      <c r="C43">
        <f t="shared" si="0"/>
        <v>1</v>
      </c>
      <c r="D43">
        <f t="shared" si="1"/>
        <v>1</v>
      </c>
      <c r="E43" t="s">
        <v>44</v>
      </c>
      <c r="F43">
        <v>1998</v>
      </c>
      <c r="G43" s="1">
        <v>600</v>
      </c>
      <c r="H43" s="1">
        <v>900</v>
      </c>
      <c r="I43" s="1">
        <v>1700</v>
      </c>
      <c r="J43" s="1">
        <v>1800</v>
      </c>
      <c r="K43" s="1">
        <v>2100</v>
      </c>
      <c r="L43" s="1">
        <v>1400</v>
      </c>
      <c r="M43" s="1">
        <v>2000</v>
      </c>
      <c r="N43" s="1">
        <v>1700</v>
      </c>
      <c r="O43" s="1">
        <v>1700</v>
      </c>
      <c r="P43" s="15">
        <v>1200</v>
      </c>
      <c r="Q43" s="1">
        <v>1600</v>
      </c>
      <c r="R43" s="1">
        <v>2300</v>
      </c>
      <c r="S43" s="1">
        <v>2500</v>
      </c>
      <c r="T43" s="1">
        <v>2800</v>
      </c>
      <c r="U43" s="1">
        <v>2000</v>
      </c>
      <c r="V43">
        <v>2700</v>
      </c>
      <c r="W43">
        <v>2000</v>
      </c>
      <c r="X43" s="1">
        <v>2000</v>
      </c>
    </row>
    <row r="44" spans="1:24" x14ac:dyDescent="0.2">
      <c r="A44" s="1">
        <v>133</v>
      </c>
      <c r="B44" t="s">
        <v>3</v>
      </c>
      <c r="C44">
        <f t="shared" si="0"/>
        <v>1</v>
      </c>
      <c r="D44">
        <f t="shared" si="1"/>
        <v>1</v>
      </c>
      <c r="E44" t="s">
        <v>45</v>
      </c>
      <c r="F44">
        <v>0</v>
      </c>
      <c r="G44" s="1">
        <v>250</v>
      </c>
      <c r="H44" s="1">
        <v>250</v>
      </c>
      <c r="I44" s="1">
        <v>200</v>
      </c>
      <c r="J44" s="1">
        <v>150</v>
      </c>
      <c r="K44" s="1">
        <v>150</v>
      </c>
      <c r="L44" s="1">
        <v>150</v>
      </c>
      <c r="M44" s="1">
        <v>100</v>
      </c>
      <c r="N44" s="1">
        <v>100</v>
      </c>
      <c r="O44" s="1">
        <v>100</v>
      </c>
      <c r="P44" s="15">
        <v>350</v>
      </c>
      <c r="Q44" s="1">
        <v>350</v>
      </c>
      <c r="R44" s="1">
        <v>150</v>
      </c>
      <c r="S44" s="1">
        <v>150</v>
      </c>
      <c r="T44" s="1">
        <v>150</v>
      </c>
      <c r="U44" s="1">
        <v>150</v>
      </c>
      <c r="V44">
        <v>100</v>
      </c>
      <c r="W44">
        <v>100</v>
      </c>
      <c r="X44" s="1">
        <v>100</v>
      </c>
    </row>
    <row r="45" spans="1:24" x14ac:dyDescent="0.2">
      <c r="A45" s="1">
        <v>134</v>
      </c>
      <c r="B45" t="s">
        <v>3</v>
      </c>
      <c r="C45">
        <f t="shared" si="0"/>
        <v>1</v>
      </c>
      <c r="D45">
        <f t="shared" si="1"/>
        <v>1</v>
      </c>
      <c r="E45" t="s">
        <v>46</v>
      </c>
      <c r="F45">
        <v>1998</v>
      </c>
      <c r="G45" s="1">
        <v>500</v>
      </c>
      <c r="H45" s="1">
        <v>700</v>
      </c>
      <c r="I45" s="1">
        <v>1500</v>
      </c>
      <c r="J45" s="1">
        <v>1500</v>
      </c>
      <c r="K45" s="1">
        <v>1800</v>
      </c>
      <c r="L45" s="1">
        <v>1400</v>
      </c>
      <c r="M45" s="1">
        <v>1800</v>
      </c>
      <c r="N45" s="1">
        <v>1700</v>
      </c>
      <c r="O45" s="1">
        <v>1400</v>
      </c>
      <c r="P45" s="15">
        <v>800</v>
      </c>
      <c r="Q45" s="1">
        <v>1100</v>
      </c>
      <c r="R45" s="1">
        <v>2000</v>
      </c>
      <c r="S45" s="1">
        <v>2400</v>
      </c>
      <c r="T45" s="1">
        <v>2600</v>
      </c>
      <c r="U45" s="1">
        <v>2000</v>
      </c>
      <c r="V45">
        <v>2200</v>
      </c>
      <c r="W45">
        <v>1700</v>
      </c>
      <c r="X45" s="1">
        <v>1700</v>
      </c>
    </row>
    <row r="46" spans="1:24" x14ac:dyDescent="0.2">
      <c r="A46" s="1">
        <v>135</v>
      </c>
      <c r="B46" t="s">
        <v>3</v>
      </c>
      <c r="C46">
        <f t="shared" si="0"/>
        <v>1</v>
      </c>
      <c r="D46">
        <f t="shared" si="1"/>
        <v>0</v>
      </c>
      <c r="E46" t="s">
        <v>47</v>
      </c>
      <c r="F46">
        <v>0</v>
      </c>
      <c r="G46" s="1">
        <v>200</v>
      </c>
      <c r="H46" s="1">
        <v>200</v>
      </c>
      <c r="I46" s="1">
        <v>200</v>
      </c>
      <c r="J46" s="1">
        <v>180</v>
      </c>
      <c r="K46" s="1">
        <v>180</v>
      </c>
      <c r="L46" s="1">
        <v>180</v>
      </c>
      <c r="M46" s="1">
        <v>100</v>
      </c>
      <c r="N46" s="1">
        <v>100</v>
      </c>
      <c r="O46" s="1">
        <v>100</v>
      </c>
      <c r="P46" s="15">
        <v>0</v>
      </c>
      <c r="Q46" s="1">
        <v>0</v>
      </c>
      <c r="R46" s="1">
        <v>200</v>
      </c>
      <c r="S46" s="1">
        <v>0</v>
      </c>
      <c r="T46" s="1">
        <v>0</v>
      </c>
      <c r="U46" s="1">
        <v>0</v>
      </c>
      <c r="V46">
        <v>0</v>
      </c>
      <c r="W46">
        <v>0</v>
      </c>
      <c r="X46" s="1">
        <v>0</v>
      </c>
    </row>
    <row r="47" spans="1:24" x14ac:dyDescent="0.2">
      <c r="A47" s="1">
        <v>136</v>
      </c>
      <c r="B47" t="s">
        <v>3</v>
      </c>
      <c r="C47">
        <f t="shared" si="0"/>
        <v>1</v>
      </c>
      <c r="D47">
        <f t="shared" si="1"/>
        <v>1</v>
      </c>
      <c r="E47" t="s">
        <v>62</v>
      </c>
      <c r="F47">
        <v>1997</v>
      </c>
      <c r="G47" s="1">
        <v>420</v>
      </c>
      <c r="H47" s="1">
        <v>1100</v>
      </c>
      <c r="I47" s="1">
        <v>1500</v>
      </c>
      <c r="J47" s="1">
        <v>1600</v>
      </c>
      <c r="K47" s="1">
        <v>2000</v>
      </c>
      <c r="L47" s="1">
        <v>300</v>
      </c>
      <c r="M47" s="1">
        <v>900</v>
      </c>
      <c r="N47" s="1">
        <v>800</v>
      </c>
      <c r="O47" s="1">
        <v>1400</v>
      </c>
      <c r="P47" s="15">
        <v>750</v>
      </c>
      <c r="Q47" s="1">
        <v>1400</v>
      </c>
      <c r="R47" s="1">
        <v>2200</v>
      </c>
      <c r="S47" s="1">
        <v>2500</v>
      </c>
      <c r="T47" s="1">
        <v>2900</v>
      </c>
      <c r="U47" s="1">
        <v>400</v>
      </c>
      <c r="V47">
        <v>1100</v>
      </c>
      <c r="W47">
        <v>900</v>
      </c>
      <c r="X47" s="1">
        <v>900</v>
      </c>
    </row>
    <row r="48" spans="1:24" x14ac:dyDescent="0.2">
      <c r="A48" s="1">
        <v>155</v>
      </c>
      <c r="B48" t="s">
        <v>3</v>
      </c>
      <c r="C48">
        <v>1</v>
      </c>
      <c r="D48">
        <v>1</v>
      </c>
      <c r="E48" t="s">
        <v>63</v>
      </c>
      <c r="F48">
        <v>2012</v>
      </c>
      <c r="G48" s="1">
        <v>-1</v>
      </c>
      <c r="H48" s="1">
        <v>-1</v>
      </c>
      <c r="I48" s="1">
        <v>-1</v>
      </c>
      <c r="J48" s="1">
        <v>-1</v>
      </c>
      <c r="K48" s="1">
        <v>-1</v>
      </c>
      <c r="L48" s="1">
        <v>1600</v>
      </c>
      <c r="M48" s="1">
        <v>1800</v>
      </c>
      <c r="N48" s="1">
        <v>1600</v>
      </c>
      <c r="O48" s="1">
        <v>1100</v>
      </c>
      <c r="P48" s="1">
        <v>-1</v>
      </c>
      <c r="Q48" s="1">
        <v>-1</v>
      </c>
      <c r="R48" s="1">
        <v>-1</v>
      </c>
      <c r="S48" s="1">
        <v>-1</v>
      </c>
      <c r="T48" s="1">
        <v>-1</v>
      </c>
      <c r="U48" s="1">
        <v>2600</v>
      </c>
      <c r="V48">
        <v>1800</v>
      </c>
      <c r="W48">
        <v>1100</v>
      </c>
      <c r="X48" s="1">
        <v>1100</v>
      </c>
    </row>
    <row r="49" spans="1:24" x14ac:dyDescent="0.2">
      <c r="A49" s="1">
        <v>141</v>
      </c>
      <c r="B49" t="s">
        <v>3</v>
      </c>
      <c r="C49">
        <f t="shared" si="0"/>
        <v>1</v>
      </c>
      <c r="D49">
        <f t="shared" si="1"/>
        <v>1</v>
      </c>
      <c r="E49" t="s">
        <v>49</v>
      </c>
      <c r="F49">
        <v>0</v>
      </c>
      <c r="G49" s="1">
        <v>300</v>
      </c>
      <c r="H49" s="1">
        <v>400</v>
      </c>
      <c r="I49" s="1">
        <v>500</v>
      </c>
      <c r="J49" s="1">
        <v>900</v>
      </c>
      <c r="K49" s="1">
        <v>1000</v>
      </c>
      <c r="L49" s="1">
        <v>800</v>
      </c>
      <c r="M49" s="1">
        <v>700</v>
      </c>
      <c r="N49" s="1">
        <v>700</v>
      </c>
      <c r="O49" s="1">
        <v>600</v>
      </c>
      <c r="P49" s="15">
        <v>900</v>
      </c>
      <c r="Q49" s="1">
        <v>650</v>
      </c>
      <c r="R49" s="1">
        <v>1250</v>
      </c>
      <c r="S49" s="1">
        <v>1700</v>
      </c>
      <c r="T49" s="1">
        <v>1750</v>
      </c>
      <c r="U49" s="1">
        <v>1600</v>
      </c>
      <c r="V49">
        <v>650</v>
      </c>
      <c r="W49">
        <v>600</v>
      </c>
      <c r="X49" s="1">
        <v>600</v>
      </c>
    </row>
    <row r="50" spans="1:24" x14ac:dyDescent="0.2">
      <c r="A50" s="1">
        <v>156</v>
      </c>
      <c r="B50" t="s">
        <v>3</v>
      </c>
      <c r="C50">
        <v>1</v>
      </c>
      <c r="D50">
        <v>1</v>
      </c>
      <c r="E50" t="s">
        <v>113</v>
      </c>
      <c r="F50">
        <v>0</v>
      </c>
      <c r="G50" s="1">
        <v>300</v>
      </c>
      <c r="H50" s="1">
        <v>400</v>
      </c>
      <c r="I50" s="1">
        <v>650</v>
      </c>
      <c r="J50" s="1">
        <v>1000</v>
      </c>
      <c r="K50" s="1">
        <v>1050</v>
      </c>
      <c r="L50" s="1">
        <v>900</v>
      </c>
      <c r="M50" s="1">
        <v>800</v>
      </c>
      <c r="N50" s="1">
        <v>800</v>
      </c>
      <c r="O50" s="1">
        <v>800</v>
      </c>
      <c r="P50" s="15">
        <v>900</v>
      </c>
      <c r="Q50" s="1">
        <v>700</v>
      </c>
      <c r="R50" s="1">
        <v>1500</v>
      </c>
      <c r="S50" s="1">
        <v>1800</v>
      </c>
      <c r="T50" s="1">
        <v>1800</v>
      </c>
      <c r="U50" s="1">
        <v>1700</v>
      </c>
      <c r="V50" s="1">
        <v>700</v>
      </c>
      <c r="W50" s="1">
        <v>700</v>
      </c>
      <c r="X50" s="1">
        <v>700</v>
      </c>
    </row>
    <row r="51" spans="1:24" x14ac:dyDescent="0.2">
      <c r="A51" s="1">
        <v>142</v>
      </c>
      <c r="B51" t="s">
        <v>3</v>
      </c>
      <c r="C51">
        <f t="shared" si="0"/>
        <v>0</v>
      </c>
      <c r="D51">
        <f t="shared" si="1"/>
        <v>0</v>
      </c>
      <c r="E51" t="s">
        <v>50</v>
      </c>
      <c r="F51">
        <v>2002</v>
      </c>
      <c r="G51" s="1">
        <v>-1</v>
      </c>
      <c r="H51" s="1">
        <v>700</v>
      </c>
      <c r="I51" s="1">
        <v>600</v>
      </c>
      <c r="J51" s="1">
        <v>1000</v>
      </c>
      <c r="K51" s="1">
        <v>1200</v>
      </c>
      <c r="L51" s="1">
        <v>1000</v>
      </c>
      <c r="M51" s="1">
        <v>900</v>
      </c>
      <c r="N51" s="1">
        <v>1000</v>
      </c>
      <c r="O51" s="1">
        <v>1200</v>
      </c>
      <c r="P51" s="15">
        <v>-1</v>
      </c>
      <c r="Q51" s="1">
        <v>800</v>
      </c>
      <c r="R51" s="1">
        <v>1100</v>
      </c>
      <c r="S51" s="1">
        <v>1400</v>
      </c>
      <c r="T51" s="1">
        <v>1500</v>
      </c>
      <c r="U51" s="1">
        <v>1500</v>
      </c>
      <c r="V51">
        <v>800</v>
      </c>
      <c r="W51">
        <v>900</v>
      </c>
      <c r="X51" s="1">
        <v>900</v>
      </c>
    </row>
    <row r="52" spans="1:24" x14ac:dyDescent="0.2">
      <c r="A52" s="1">
        <v>150</v>
      </c>
      <c r="B52" t="s">
        <v>2</v>
      </c>
      <c r="C52">
        <f t="shared" si="0"/>
        <v>1</v>
      </c>
      <c r="D52">
        <f t="shared" si="1"/>
        <v>0</v>
      </c>
      <c r="E52" t="s">
        <v>54</v>
      </c>
      <c r="F52">
        <v>0</v>
      </c>
      <c r="G52" s="1">
        <v>200</v>
      </c>
      <c r="H52" s="1">
        <v>200</v>
      </c>
      <c r="I52" s="1">
        <v>250</v>
      </c>
      <c r="J52" s="1">
        <v>220</v>
      </c>
      <c r="K52" s="1">
        <v>220</v>
      </c>
      <c r="L52" s="1">
        <v>150</v>
      </c>
      <c r="M52" s="1">
        <v>100</v>
      </c>
      <c r="N52" s="1">
        <v>100</v>
      </c>
      <c r="O52" s="1">
        <v>100</v>
      </c>
      <c r="P52" s="15">
        <v>0</v>
      </c>
      <c r="Q52" s="1">
        <v>150</v>
      </c>
      <c r="R52" s="1">
        <v>200</v>
      </c>
      <c r="S52" s="1">
        <v>170</v>
      </c>
      <c r="T52" s="1">
        <v>170</v>
      </c>
      <c r="U52" s="1">
        <v>150</v>
      </c>
      <c r="V52">
        <v>50</v>
      </c>
      <c r="W52">
        <v>50</v>
      </c>
      <c r="X52" s="1">
        <v>50</v>
      </c>
    </row>
    <row r="53" spans="1:24" x14ac:dyDescent="0.2">
      <c r="A53" s="1">
        <v>151</v>
      </c>
      <c r="B53" t="s">
        <v>2</v>
      </c>
      <c r="C53">
        <f t="shared" si="0"/>
        <v>1</v>
      </c>
      <c r="D53">
        <f t="shared" si="1"/>
        <v>0</v>
      </c>
      <c r="E53" t="s">
        <v>56</v>
      </c>
      <c r="F53">
        <v>0</v>
      </c>
      <c r="G53" s="1">
        <v>150</v>
      </c>
      <c r="H53" s="1">
        <v>250</v>
      </c>
      <c r="I53" s="1">
        <v>200</v>
      </c>
      <c r="J53" s="1">
        <v>350</v>
      </c>
      <c r="K53" s="1">
        <v>480</v>
      </c>
      <c r="L53" s="1">
        <v>640</v>
      </c>
      <c r="M53" s="1">
        <v>400</v>
      </c>
      <c r="N53" s="1">
        <v>500</v>
      </c>
      <c r="O53" s="1">
        <v>800</v>
      </c>
      <c r="P53" s="15">
        <v>0</v>
      </c>
      <c r="Q53" s="1">
        <v>200</v>
      </c>
      <c r="R53" s="1">
        <v>300</v>
      </c>
      <c r="S53" s="1">
        <v>400</v>
      </c>
      <c r="T53" s="1">
        <v>600</v>
      </c>
      <c r="U53" s="1">
        <v>700</v>
      </c>
      <c r="V53">
        <v>450</v>
      </c>
      <c r="W53">
        <v>500</v>
      </c>
      <c r="X53" s="1">
        <v>500</v>
      </c>
    </row>
    <row r="54" spans="1:24" x14ac:dyDescent="0.2">
      <c r="A54" s="1">
        <v>152</v>
      </c>
      <c r="B54" t="s">
        <v>3</v>
      </c>
      <c r="C54">
        <f t="shared" si="0"/>
        <v>0</v>
      </c>
      <c r="D54">
        <f t="shared" si="1"/>
        <v>0</v>
      </c>
      <c r="E54" t="s">
        <v>57</v>
      </c>
      <c r="F54">
        <v>2010</v>
      </c>
      <c r="G54" s="1">
        <v>-1</v>
      </c>
      <c r="H54" s="1">
        <v>50</v>
      </c>
      <c r="I54" s="1">
        <v>50</v>
      </c>
      <c r="J54" s="1">
        <v>800</v>
      </c>
      <c r="K54" s="1">
        <v>860</v>
      </c>
      <c r="L54" s="1">
        <v>500</v>
      </c>
      <c r="M54" s="1">
        <v>600</v>
      </c>
      <c r="N54" s="1">
        <v>550</v>
      </c>
      <c r="O54" s="1">
        <v>900</v>
      </c>
      <c r="P54" s="15">
        <v>-1</v>
      </c>
      <c r="Q54" s="1">
        <v>100</v>
      </c>
      <c r="R54" s="1">
        <v>100</v>
      </c>
      <c r="S54" s="1">
        <v>1000</v>
      </c>
      <c r="T54" s="1">
        <v>1200</v>
      </c>
      <c r="U54" s="1">
        <v>1300</v>
      </c>
      <c r="V54">
        <v>800</v>
      </c>
      <c r="W54">
        <v>650</v>
      </c>
      <c r="X54" s="1">
        <v>650</v>
      </c>
    </row>
    <row r="55" spans="1:24" x14ac:dyDescent="0.2">
      <c r="A55" s="1">
        <v>153</v>
      </c>
      <c r="B55" t="s">
        <v>3</v>
      </c>
      <c r="C55">
        <f t="shared" si="0"/>
        <v>0</v>
      </c>
      <c r="D55">
        <f t="shared" si="1"/>
        <v>0</v>
      </c>
      <c r="E55" t="s">
        <v>55</v>
      </c>
      <c r="F55">
        <v>2005</v>
      </c>
      <c r="G55" s="1">
        <v>-1</v>
      </c>
      <c r="H55" s="1">
        <v>1140</v>
      </c>
      <c r="I55" s="1">
        <v>1200</v>
      </c>
      <c r="J55" s="1">
        <v>1700</v>
      </c>
      <c r="K55" s="1">
        <v>2200</v>
      </c>
      <c r="L55" s="1">
        <v>1500</v>
      </c>
      <c r="M55" s="1">
        <v>2000</v>
      </c>
      <c r="N55" s="1">
        <v>2000</v>
      </c>
      <c r="O55" s="1">
        <v>2000</v>
      </c>
      <c r="P55" s="15">
        <v>-1</v>
      </c>
      <c r="Q55" s="1">
        <v>1800</v>
      </c>
      <c r="R55" s="1">
        <v>2400</v>
      </c>
      <c r="S55" s="1">
        <v>2400</v>
      </c>
      <c r="T55" s="1">
        <v>3000</v>
      </c>
      <c r="U55" s="1">
        <v>3200</v>
      </c>
      <c r="V55">
        <v>2200</v>
      </c>
      <c r="W55">
        <v>2000</v>
      </c>
      <c r="X55" s="1">
        <v>2000</v>
      </c>
    </row>
    <row r="56" spans="1:24" x14ac:dyDescent="0.2">
      <c r="A56" s="1">
        <v>154</v>
      </c>
      <c r="B56" t="s">
        <v>3</v>
      </c>
      <c r="C56">
        <f t="shared" ref="C56" si="2">IF(G56&gt;0,1,0)</f>
        <v>1</v>
      </c>
      <c r="D56">
        <f t="shared" ref="D56" si="3">IF(P56&gt;0,1,0)</f>
        <v>1</v>
      </c>
      <c r="E56" t="s">
        <v>58</v>
      </c>
      <c r="F56">
        <v>1995</v>
      </c>
      <c r="G56" s="1">
        <v>350</v>
      </c>
      <c r="H56" s="1">
        <v>1000</v>
      </c>
      <c r="I56" s="1">
        <v>1200</v>
      </c>
      <c r="J56" s="1">
        <v>1800</v>
      </c>
      <c r="K56" s="1">
        <v>2200</v>
      </c>
      <c r="L56" s="1">
        <v>1400</v>
      </c>
      <c r="M56" s="1">
        <v>2000</v>
      </c>
      <c r="N56" s="1">
        <v>1300</v>
      </c>
      <c r="O56" s="1">
        <v>1700</v>
      </c>
      <c r="P56" s="15">
        <v>250</v>
      </c>
      <c r="Q56" s="1">
        <v>1500</v>
      </c>
      <c r="R56" s="1">
        <v>2400</v>
      </c>
      <c r="S56" s="1">
        <v>2000</v>
      </c>
      <c r="T56" s="1">
        <v>2800</v>
      </c>
      <c r="U56" s="1">
        <v>2900</v>
      </c>
      <c r="V56">
        <v>2700</v>
      </c>
      <c r="W56">
        <v>1300</v>
      </c>
      <c r="X56" s="1">
        <v>1300</v>
      </c>
    </row>
    <row r="57" spans="1:24" x14ac:dyDescent="0.2">
      <c r="B57"/>
      <c r="P57" s="15"/>
      <c r="X57" s="1"/>
    </row>
    <row r="58" spans="1:24" x14ac:dyDescent="0.2">
      <c r="G58" s="13">
        <v>2001</v>
      </c>
      <c r="H58" s="13">
        <v>2006</v>
      </c>
      <c r="I58" s="13">
        <v>2010</v>
      </c>
      <c r="J58" s="13">
        <v>2012</v>
      </c>
      <c r="K58" s="13">
        <v>2014</v>
      </c>
      <c r="L58" s="13">
        <v>2016</v>
      </c>
      <c r="M58" s="13">
        <v>2018</v>
      </c>
      <c r="N58" s="13">
        <v>2020</v>
      </c>
      <c r="O58" s="13">
        <v>2022</v>
      </c>
      <c r="P58" s="16">
        <v>2001</v>
      </c>
      <c r="Q58" s="13">
        <v>2006</v>
      </c>
      <c r="R58" s="13">
        <v>2010</v>
      </c>
      <c r="S58" s="13">
        <v>2012</v>
      </c>
      <c r="T58" s="13">
        <v>2014</v>
      </c>
      <c r="U58" s="13">
        <v>2016</v>
      </c>
      <c r="V58" s="13">
        <v>2018</v>
      </c>
      <c r="W58" s="13">
        <v>2020</v>
      </c>
      <c r="X58" s="13">
        <v>2022</v>
      </c>
    </row>
    <row r="59" spans="1:24" x14ac:dyDescent="0.2">
      <c r="B59" s="1" t="s">
        <v>60</v>
      </c>
      <c r="C59" t="s">
        <v>0</v>
      </c>
      <c r="D59" s="1">
        <f>COUNTIFS($B$2:$B$56,$C59,$C$2:$C$56,1)</f>
        <v>1</v>
      </c>
      <c r="E59" t="s">
        <v>59</v>
      </c>
      <c r="G59" s="1">
        <f t="shared" ref="G59:O61" si="4">SUMIFS(G$2:G$56,$B$2:$B$56,$C59,$C$2:$C$56,1)</f>
        <v>150</v>
      </c>
      <c r="H59" s="1">
        <f t="shared" si="4"/>
        <v>120</v>
      </c>
      <c r="I59" s="1">
        <f t="shared" si="4"/>
        <v>150</v>
      </c>
      <c r="J59" s="1">
        <f t="shared" si="4"/>
        <v>200</v>
      </c>
      <c r="K59" s="1">
        <f t="shared" si="4"/>
        <v>200</v>
      </c>
      <c r="L59" s="1">
        <f t="shared" si="4"/>
        <v>250</v>
      </c>
      <c r="M59" s="1">
        <f t="shared" si="4"/>
        <v>300</v>
      </c>
      <c r="N59" s="1">
        <f t="shared" si="4"/>
        <v>300</v>
      </c>
      <c r="O59" s="1">
        <f t="shared" si="4"/>
        <v>400</v>
      </c>
      <c r="P59" s="17">
        <f t="shared" ref="P59:P64" si="5">G59/$G59</f>
        <v>1</v>
      </c>
      <c r="Q59" s="6">
        <f t="shared" ref="Q59" si="6">H59/$G59</f>
        <v>0.8</v>
      </c>
      <c r="R59" s="6">
        <f t="shared" ref="R59" si="7">I59/$G59</f>
        <v>1</v>
      </c>
      <c r="S59" s="6">
        <f t="shared" ref="S59" si="8">J59/$G59</f>
        <v>1.3333333333333333</v>
      </c>
      <c r="T59" s="6">
        <f t="shared" ref="T59" si="9">K59/$G59</f>
        <v>1.3333333333333333</v>
      </c>
      <c r="U59" s="6">
        <f t="shared" ref="U59" si="10">L59/$G59</f>
        <v>1.6666666666666667</v>
      </c>
      <c r="V59" s="6">
        <f t="shared" ref="V59" si="11">M59/$G59</f>
        <v>2</v>
      </c>
      <c r="W59" s="6">
        <f t="shared" ref="W59:X59" si="12">N59/$G59</f>
        <v>2</v>
      </c>
      <c r="X59" s="6">
        <f t="shared" si="12"/>
        <v>2.6666666666666665</v>
      </c>
    </row>
    <row r="60" spans="1:24" x14ac:dyDescent="0.2">
      <c r="C60" t="s">
        <v>1</v>
      </c>
      <c r="D60" s="1">
        <f>COUNTIFS($B$2:$B$56,$C60,$C$2:$C$56,1)</f>
        <v>13</v>
      </c>
      <c r="E60" t="str">
        <f>"radiály k MMO ("&amp;D60&amp;"×) Po-Pa"</f>
        <v>radiály k MMO (13×) Po-Pa</v>
      </c>
      <c r="G60" s="1">
        <f t="shared" si="4"/>
        <v>2900</v>
      </c>
      <c r="H60" s="1">
        <f t="shared" si="4"/>
        <v>3360</v>
      </c>
      <c r="I60" s="1">
        <f t="shared" si="4"/>
        <v>4310</v>
      </c>
      <c r="J60" s="1">
        <f t="shared" si="4"/>
        <v>4410</v>
      </c>
      <c r="K60" s="1">
        <f t="shared" si="4"/>
        <v>5000</v>
      </c>
      <c r="L60" s="1">
        <f t="shared" si="4"/>
        <v>5420</v>
      </c>
      <c r="M60" s="1">
        <f t="shared" si="4"/>
        <v>6040</v>
      </c>
      <c r="N60" s="1">
        <f t="shared" si="4"/>
        <v>6250</v>
      </c>
      <c r="O60" s="1">
        <f t="shared" si="4"/>
        <v>8050</v>
      </c>
      <c r="P60" s="17">
        <f t="shared" si="5"/>
        <v>1</v>
      </c>
      <c r="Q60" s="6">
        <f t="shared" ref="Q60:X64" si="13">H60/$G60</f>
        <v>1.1586206896551725</v>
      </c>
      <c r="R60" s="6">
        <f t="shared" si="13"/>
        <v>1.4862068965517241</v>
      </c>
      <c r="S60" s="6">
        <f t="shared" si="13"/>
        <v>1.5206896551724138</v>
      </c>
      <c r="T60" s="6">
        <f t="shared" si="13"/>
        <v>1.7241379310344827</v>
      </c>
      <c r="U60" s="6">
        <f t="shared" si="13"/>
        <v>1.8689655172413793</v>
      </c>
      <c r="V60" s="6">
        <f t="shared" si="13"/>
        <v>2.0827586206896553</v>
      </c>
      <c r="W60" s="6">
        <f t="shared" si="13"/>
        <v>2.1551724137931036</v>
      </c>
      <c r="X60" s="25">
        <f t="shared" si="13"/>
        <v>2.7758620689655173</v>
      </c>
    </row>
    <row r="61" spans="1:24" x14ac:dyDescent="0.2">
      <c r="C61" s="9" t="s">
        <v>2</v>
      </c>
      <c r="D61" s="1">
        <f>COUNTIFS($B$2:$B$56,$C61,$C$2:$C$56,1)</f>
        <v>23</v>
      </c>
      <c r="E61" s="9" t="str">
        <f>"radiály k VMO ("&amp;D61&amp;"×) Po-Pa"</f>
        <v>radiály k VMO (23×) Po-Pa</v>
      </c>
      <c r="F61" s="9"/>
      <c r="G61" s="3">
        <f t="shared" si="4"/>
        <v>5050</v>
      </c>
      <c r="H61" s="3">
        <f t="shared" si="4"/>
        <v>5450</v>
      </c>
      <c r="I61" s="3">
        <f t="shared" si="4"/>
        <v>6090</v>
      </c>
      <c r="J61" s="3">
        <f t="shared" si="4"/>
        <v>5960</v>
      </c>
      <c r="K61" s="3">
        <f t="shared" si="4"/>
        <v>6250</v>
      </c>
      <c r="L61" s="3">
        <f t="shared" si="4"/>
        <v>6860</v>
      </c>
      <c r="M61" s="3">
        <f t="shared" si="4"/>
        <v>6220</v>
      </c>
      <c r="N61" s="3">
        <f t="shared" si="4"/>
        <v>6340</v>
      </c>
      <c r="O61" s="3">
        <f t="shared" si="4"/>
        <v>7050</v>
      </c>
      <c r="P61" s="18">
        <f t="shared" si="5"/>
        <v>1</v>
      </c>
      <c r="Q61" s="7">
        <f t="shared" si="13"/>
        <v>1.0792079207920793</v>
      </c>
      <c r="R61" s="7">
        <f t="shared" si="13"/>
        <v>1.2059405940594059</v>
      </c>
      <c r="S61" s="7">
        <f t="shared" si="13"/>
        <v>1.1801980198019801</v>
      </c>
      <c r="T61" s="7">
        <f t="shared" si="13"/>
        <v>1.2376237623762376</v>
      </c>
      <c r="U61" s="7">
        <f t="shared" si="13"/>
        <v>1.3584158415841585</v>
      </c>
      <c r="V61" s="7">
        <f t="shared" si="13"/>
        <v>1.2316831683168317</v>
      </c>
      <c r="W61" s="7">
        <f t="shared" si="13"/>
        <v>1.2554455445544555</v>
      </c>
      <c r="X61" s="26">
        <f t="shared" si="13"/>
        <v>1.3960396039603959</v>
      </c>
    </row>
    <row r="62" spans="1:24" x14ac:dyDescent="0.2">
      <c r="C62" s="10"/>
      <c r="D62" s="11">
        <f>SUM(D59:D61)</f>
        <v>37</v>
      </c>
      <c r="E62" s="10" t="str">
        <f>"ulice ("&amp;D62&amp;"×) Po-Pa"</f>
        <v>ulice (37×) Po-Pa</v>
      </c>
      <c r="F62" s="10"/>
      <c r="G62" s="11">
        <f>SUM(G59:G61)</f>
        <v>8100</v>
      </c>
      <c r="H62" s="11">
        <f t="shared" ref="H62:N62" si="14">SUM(H59:H61)</f>
        <v>8930</v>
      </c>
      <c r="I62" s="11">
        <f t="shared" si="14"/>
        <v>10550</v>
      </c>
      <c r="J62" s="11">
        <f t="shared" si="14"/>
        <v>10570</v>
      </c>
      <c r="K62" s="11">
        <f t="shared" si="14"/>
        <v>11450</v>
      </c>
      <c r="L62" s="11">
        <f t="shared" si="14"/>
        <v>12530</v>
      </c>
      <c r="M62" s="11">
        <f t="shared" si="14"/>
        <v>12560</v>
      </c>
      <c r="N62" s="11">
        <f t="shared" si="14"/>
        <v>12890</v>
      </c>
      <c r="O62" s="11">
        <f t="shared" ref="O62" si="15">SUM(O59:O61)</f>
        <v>15500</v>
      </c>
      <c r="P62" s="19">
        <f t="shared" si="5"/>
        <v>1</v>
      </c>
      <c r="Q62" s="12">
        <f t="shared" si="13"/>
        <v>1.1024691358024692</v>
      </c>
      <c r="R62" s="12">
        <f t="shared" si="13"/>
        <v>1.3024691358024691</v>
      </c>
      <c r="S62" s="12">
        <f t="shared" si="13"/>
        <v>1.3049382716049382</v>
      </c>
      <c r="T62" s="12">
        <f t="shared" si="13"/>
        <v>1.4135802469135803</v>
      </c>
      <c r="U62" s="12">
        <f t="shared" si="13"/>
        <v>1.5469135802469136</v>
      </c>
      <c r="V62" s="12">
        <f t="shared" si="13"/>
        <v>1.5506172839506174</v>
      </c>
      <c r="W62" s="12">
        <f t="shared" si="13"/>
        <v>1.5913580246913581</v>
      </c>
      <c r="X62" s="12">
        <f t="shared" si="13"/>
        <v>1.9135802469135803</v>
      </c>
    </row>
    <row r="63" spans="1:24" x14ac:dyDescent="0.2">
      <c r="C63" t="s">
        <v>3</v>
      </c>
      <c r="D63" s="1">
        <f>COUNTIFS($B$2:$B$56,$C63,$C$2:$C$56,1)</f>
        <v>12</v>
      </c>
      <c r="E63" t="str">
        <f>"poříční stezky ("&amp;D63&amp;"×) Po-Pa"</f>
        <v>poříční stezky (12×) Po-Pa</v>
      </c>
      <c r="G63" s="1">
        <f t="shared" ref="G63:O63" si="16">SUMIFS(G$2:G$56,$B$2:$B$56,$C63,$C$2:$C$56,1)</f>
        <v>3819</v>
      </c>
      <c r="H63" s="1">
        <f t="shared" si="16"/>
        <v>6099</v>
      </c>
      <c r="I63" s="1">
        <f t="shared" si="16"/>
        <v>9249</v>
      </c>
      <c r="J63" s="1">
        <f t="shared" si="16"/>
        <v>11229</v>
      </c>
      <c r="K63" s="1">
        <f t="shared" si="16"/>
        <v>11149</v>
      </c>
      <c r="L63" s="1">
        <f t="shared" si="16"/>
        <v>10080</v>
      </c>
      <c r="M63" s="1">
        <f t="shared" si="16"/>
        <v>12350</v>
      </c>
      <c r="N63" s="1">
        <f t="shared" si="16"/>
        <v>10900</v>
      </c>
      <c r="O63" s="1">
        <f t="shared" si="16"/>
        <v>11100</v>
      </c>
      <c r="P63" s="17">
        <f t="shared" si="5"/>
        <v>1</v>
      </c>
      <c r="Q63" s="8">
        <f t="shared" si="13"/>
        <v>1.5970149253731343</v>
      </c>
      <c r="R63" s="8">
        <f t="shared" si="13"/>
        <v>2.4218381775333855</v>
      </c>
      <c r="S63" s="27">
        <f t="shared" si="13"/>
        <v>2.9402985074626864</v>
      </c>
      <c r="T63" s="28">
        <f t="shared" si="13"/>
        <v>2.9193506153443312</v>
      </c>
      <c r="U63" s="8">
        <f t="shared" si="13"/>
        <v>2.6394344069128044</v>
      </c>
      <c r="V63" s="8">
        <f t="shared" si="13"/>
        <v>3.2338308457711444</v>
      </c>
      <c r="W63" s="8">
        <f t="shared" si="13"/>
        <v>2.8541503011259493</v>
      </c>
      <c r="X63" s="27">
        <f t="shared" si="13"/>
        <v>2.906520031421838</v>
      </c>
    </row>
    <row r="64" spans="1:24" x14ac:dyDescent="0.2">
      <c r="C64" s="20" t="s">
        <v>112</v>
      </c>
      <c r="D64" s="20">
        <f>COUNTIFS($B$2:$B$56,$C64,$C$2:$C$56,1)</f>
        <v>0</v>
      </c>
      <c r="E64" s="20" t="s">
        <v>114</v>
      </c>
      <c r="F64" s="20"/>
      <c r="G64" s="21">
        <f>SUM(G62:G63)</f>
        <v>11919</v>
      </c>
      <c r="H64" s="21">
        <f t="shared" ref="H64:O64" si="17">SUM(H62:H63)</f>
        <v>15029</v>
      </c>
      <c r="I64" s="21">
        <f t="shared" si="17"/>
        <v>19799</v>
      </c>
      <c r="J64" s="21">
        <f t="shared" si="17"/>
        <v>21799</v>
      </c>
      <c r="K64" s="21">
        <f t="shared" si="17"/>
        <v>22599</v>
      </c>
      <c r="L64" s="21">
        <f t="shared" si="17"/>
        <v>22610</v>
      </c>
      <c r="M64" s="21">
        <f t="shared" si="17"/>
        <v>24910</v>
      </c>
      <c r="N64" s="21">
        <f t="shared" si="17"/>
        <v>23790</v>
      </c>
      <c r="O64" s="21">
        <f t="shared" si="17"/>
        <v>26600</v>
      </c>
      <c r="P64" s="22">
        <f t="shared" si="5"/>
        <v>1</v>
      </c>
      <c r="Q64" s="23">
        <f t="shared" ref="Q64" si="18">H64/$G64</f>
        <v>1.2609279301954861</v>
      </c>
      <c r="R64" s="23">
        <f t="shared" ref="R64" si="19">I64/$G64</f>
        <v>1.6611292893699137</v>
      </c>
      <c r="S64" s="23">
        <f t="shared" ref="S64" si="20">J64/$G64</f>
        <v>1.8289286013927344</v>
      </c>
      <c r="T64" s="23">
        <f t="shared" ref="T64" si="21">K64/$G64</f>
        <v>1.8960483262018626</v>
      </c>
      <c r="U64" s="23">
        <f t="shared" ref="U64" si="22">L64/$G64</f>
        <v>1.896971222417988</v>
      </c>
      <c r="V64" s="23">
        <f t="shared" ref="V64" si="23">M64/$G64</f>
        <v>2.0899404312442318</v>
      </c>
      <c r="W64" s="23">
        <f t="shared" ref="W64" si="24">N64/$G64</f>
        <v>1.9959728165114523</v>
      </c>
      <c r="X64" s="23">
        <f t="shared" si="13"/>
        <v>2.2317308499035153</v>
      </c>
    </row>
    <row r="65" spans="2:24" x14ac:dyDescent="0.2">
      <c r="P65" s="17"/>
      <c r="Q65" s="6"/>
      <c r="R65" s="6"/>
      <c r="S65" s="6"/>
      <c r="T65" s="6"/>
      <c r="U65" s="6"/>
      <c r="V65" s="6"/>
      <c r="W65" s="6"/>
      <c r="X65" s="6"/>
    </row>
    <row r="66" spans="2:24" x14ac:dyDescent="0.2">
      <c r="P66" s="17"/>
      <c r="Q66" s="6"/>
      <c r="R66" s="6"/>
      <c r="S66" s="6"/>
      <c r="T66" s="6"/>
      <c r="U66" s="6"/>
      <c r="V66" s="6"/>
      <c r="W66" s="6"/>
      <c r="X66" s="6"/>
    </row>
    <row r="67" spans="2:24" x14ac:dyDescent="0.2">
      <c r="B67" s="1" t="s">
        <v>61</v>
      </c>
      <c r="C67" t="s">
        <v>0</v>
      </c>
      <c r="D67" s="1">
        <f>COUNTIFS($B$2:$B$56,$C67,$D$2:$D$56,1)</f>
        <v>1</v>
      </c>
      <c r="E67" t="s">
        <v>59</v>
      </c>
      <c r="G67" s="1">
        <f t="shared" ref="G67:O69" si="25">SUMIFS(P$2:P$56,$B$2:$B$56,$C67,$C$2:$C$56,1)</f>
        <v>100</v>
      </c>
      <c r="H67" s="1">
        <f t="shared" si="25"/>
        <v>100</v>
      </c>
      <c r="I67" s="1">
        <f t="shared" si="25"/>
        <v>100</v>
      </c>
      <c r="J67" s="1">
        <f t="shared" si="25"/>
        <v>130</v>
      </c>
      <c r="K67" s="1">
        <f t="shared" si="25"/>
        <v>130</v>
      </c>
      <c r="L67" s="1">
        <f t="shared" si="25"/>
        <v>200</v>
      </c>
      <c r="M67" s="1">
        <f t="shared" si="25"/>
        <v>100</v>
      </c>
      <c r="N67" s="1">
        <f t="shared" si="25"/>
        <v>100</v>
      </c>
      <c r="O67" s="1">
        <f t="shared" si="25"/>
        <v>100</v>
      </c>
      <c r="P67" s="17">
        <f t="shared" ref="P67:X70" si="26">G67/$G67</f>
        <v>1</v>
      </c>
      <c r="Q67" s="6">
        <f t="shared" si="26"/>
        <v>1</v>
      </c>
      <c r="R67" s="6">
        <f t="shared" si="26"/>
        <v>1</v>
      </c>
      <c r="S67" s="6">
        <f t="shared" si="26"/>
        <v>1.3</v>
      </c>
      <c r="T67" s="6">
        <f t="shared" si="26"/>
        <v>1.3</v>
      </c>
      <c r="U67" s="6">
        <f t="shared" si="26"/>
        <v>2</v>
      </c>
      <c r="V67" s="6">
        <f t="shared" si="26"/>
        <v>1</v>
      </c>
      <c r="W67" s="6">
        <f t="shared" si="26"/>
        <v>1</v>
      </c>
      <c r="X67" s="6">
        <f t="shared" si="26"/>
        <v>1</v>
      </c>
    </row>
    <row r="68" spans="2:24" x14ac:dyDescent="0.2">
      <c r="C68" t="s">
        <v>1</v>
      </c>
      <c r="D68" s="1">
        <f>COUNTIFS($B$2:$B$56,$C68,$D$2:$D$56,1)</f>
        <v>10</v>
      </c>
      <c r="E68" t="str">
        <f>"radiály k MMO ("&amp;D68&amp;"×) So-Ne"</f>
        <v>radiály k MMO (10×) So-Ne</v>
      </c>
      <c r="G68" s="1">
        <f t="shared" si="25"/>
        <v>1620</v>
      </c>
      <c r="H68" s="1">
        <f t="shared" si="25"/>
        <v>2200</v>
      </c>
      <c r="I68" s="1">
        <f t="shared" si="25"/>
        <v>2300</v>
      </c>
      <c r="J68" s="1">
        <f t="shared" si="25"/>
        <v>2450</v>
      </c>
      <c r="K68" s="1">
        <f t="shared" si="25"/>
        <v>3060</v>
      </c>
      <c r="L68" s="1">
        <f t="shared" si="25"/>
        <v>3230</v>
      </c>
      <c r="M68" s="1">
        <f t="shared" si="25"/>
        <v>2570</v>
      </c>
      <c r="N68" s="1">
        <f t="shared" si="25"/>
        <v>2940</v>
      </c>
      <c r="O68" s="1">
        <f t="shared" si="25"/>
        <v>3140</v>
      </c>
      <c r="P68" s="17">
        <f t="shared" si="26"/>
        <v>1</v>
      </c>
      <c r="Q68" s="6">
        <f t="shared" si="26"/>
        <v>1.3580246913580247</v>
      </c>
      <c r="R68" s="6">
        <f t="shared" si="26"/>
        <v>1.4197530864197532</v>
      </c>
      <c r="S68" s="6">
        <f t="shared" si="26"/>
        <v>1.5123456790123457</v>
      </c>
      <c r="T68" s="6">
        <f t="shared" si="26"/>
        <v>1.8888888888888888</v>
      </c>
      <c r="U68" s="6">
        <f t="shared" si="26"/>
        <v>1.9938271604938271</v>
      </c>
      <c r="V68" s="6">
        <f t="shared" si="26"/>
        <v>1.5864197530864197</v>
      </c>
      <c r="W68" s="6">
        <f t="shared" si="26"/>
        <v>1.8148148148148149</v>
      </c>
      <c r="X68" s="25">
        <f t="shared" si="26"/>
        <v>1.9382716049382716</v>
      </c>
    </row>
    <row r="69" spans="2:24" x14ac:dyDescent="0.2">
      <c r="C69" t="s">
        <v>2</v>
      </c>
      <c r="D69" s="1">
        <f>COUNTIFS($B$2:$B$56,$C69,$D$2:$D$56,1)</f>
        <v>8</v>
      </c>
      <c r="E69" s="9" t="str">
        <f>"radiály k VMO ("&amp;D69&amp;"×) So-Ne"</f>
        <v>radiály k VMO (8×) So-Ne</v>
      </c>
      <c r="G69" s="1">
        <f t="shared" si="25"/>
        <v>2750</v>
      </c>
      <c r="H69" s="1">
        <f t="shared" si="25"/>
        <v>3700</v>
      </c>
      <c r="I69" s="1">
        <f t="shared" si="25"/>
        <v>4200</v>
      </c>
      <c r="J69" s="1">
        <f t="shared" si="25"/>
        <v>4030</v>
      </c>
      <c r="K69" s="1">
        <f t="shared" si="25"/>
        <v>4340</v>
      </c>
      <c r="L69" s="1">
        <f t="shared" si="25"/>
        <v>4420</v>
      </c>
      <c r="M69" s="1">
        <f t="shared" si="25"/>
        <v>2650</v>
      </c>
      <c r="N69" s="1">
        <f t="shared" si="25"/>
        <v>2500</v>
      </c>
      <c r="O69" s="1">
        <f t="shared" si="25"/>
        <v>3800</v>
      </c>
      <c r="P69" s="17">
        <f t="shared" si="26"/>
        <v>1</v>
      </c>
      <c r="Q69" s="6">
        <f t="shared" si="26"/>
        <v>1.3454545454545455</v>
      </c>
      <c r="R69" s="6">
        <f t="shared" si="26"/>
        <v>1.5272727272727273</v>
      </c>
      <c r="S69" s="6">
        <f t="shared" si="26"/>
        <v>1.4654545454545456</v>
      </c>
      <c r="T69" s="6">
        <f t="shared" si="26"/>
        <v>1.5781818181818181</v>
      </c>
      <c r="U69" s="6">
        <f t="shared" si="26"/>
        <v>1.6072727272727272</v>
      </c>
      <c r="V69" s="6">
        <f t="shared" si="26"/>
        <v>0.96363636363636362</v>
      </c>
      <c r="W69" s="6">
        <f t="shared" si="26"/>
        <v>0.90909090909090906</v>
      </c>
      <c r="X69" s="25">
        <f t="shared" si="26"/>
        <v>1.3818181818181818</v>
      </c>
    </row>
    <row r="70" spans="2:24" x14ac:dyDescent="0.2">
      <c r="C70" s="10"/>
      <c r="D70" s="11">
        <f>SUM(D67:D69)</f>
        <v>19</v>
      </c>
      <c r="E70" s="10" t="str">
        <f>"ulice ("&amp;D70&amp;"×) So-Ne"</f>
        <v>ulice (19×) So-Ne</v>
      </c>
      <c r="F70" s="10"/>
      <c r="G70" s="11">
        <f>SUM(G67:G69)</f>
        <v>4470</v>
      </c>
      <c r="H70" s="11">
        <f t="shared" ref="H70:O70" si="27">SUM(H67:H69)</f>
        <v>6000</v>
      </c>
      <c r="I70" s="11">
        <f t="shared" si="27"/>
        <v>6600</v>
      </c>
      <c r="J70" s="11">
        <f t="shared" si="27"/>
        <v>6610</v>
      </c>
      <c r="K70" s="11">
        <f t="shared" si="27"/>
        <v>7530</v>
      </c>
      <c r="L70" s="11">
        <f t="shared" si="27"/>
        <v>7850</v>
      </c>
      <c r="M70" s="11">
        <f t="shared" si="27"/>
        <v>5320</v>
      </c>
      <c r="N70" s="11">
        <f t="shared" si="27"/>
        <v>5540</v>
      </c>
      <c r="O70" s="11">
        <f t="shared" si="27"/>
        <v>7040</v>
      </c>
      <c r="P70" s="19">
        <f>G70/$G70</f>
        <v>1</v>
      </c>
      <c r="Q70" s="12">
        <f t="shared" si="26"/>
        <v>1.3422818791946309</v>
      </c>
      <c r="R70" s="12">
        <f t="shared" si="26"/>
        <v>1.476510067114094</v>
      </c>
      <c r="S70" s="12">
        <f t="shared" si="26"/>
        <v>1.4787472035794182</v>
      </c>
      <c r="T70" s="12">
        <f t="shared" si="26"/>
        <v>1.6845637583892616</v>
      </c>
      <c r="U70" s="12">
        <f t="shared" si="26"/>
        <v>1.7561521252796422</v>
      </c>
      <c r="V70" s="12">
        <f t="shared" si="26"/>
        <v>1.1901565995525727</v>
      </c>
      <c r="W70" s="12">
        <f t="shared" si="26"/>
        <v>1.2393736017897092</v>
      </c>
      <c r="X70" s="12">
        <f t="shared" si="26"/>
        <v>1.5749440715883669</v>
      </c>
    </row>
    <row r="71" spans="2:24" x14ac:dyDescent="0.2">
      <c r="C71" t="s">
        <v>3</v>
      </c>
      <c r="D71" s="1">
        <f>COUNTIFS($B$2:$B$56,$C71,$C$2:$C$56,1)</f>
        <v>12</v>
      </c>
      <c r="E71" t="str">
        <f>"poříční stezky ("&amp;D71&amp;"×) So-Ne"</f>
        <v>poříční stezky (12×) So-Ne</v>
      </c>
      <c r="G71" s="1">
        <f t="shared" ref="G71:O71" si="28">SUMIFS(P$2:P$56,$B$2:$B$56,$C71,$C$2:$C$56,1)</f>
        <v>7549</v>
      </c>
      <c r="H71" s="1">
        <f t="shared" si="28"/>
        <v>9299</v>
      </c>
      <c r="I71" s="1">
        <f t="shared" si="28"/>
        <v>15699</v>
      </c>
      <c r="J71" s="1">
        <f t="shared" si="28"/>
        <v>16599</v>
      </c>
      <c r="K71" s="1">
        <f t="shared" si="28"/>
        <v>18549</v>
      </c>
      <c r="L71" s="1">
        <f t="shared" si="28"/>
        <v>16800</v>
      </c>
      <c r="M71" s="1">
        <f t="shared" si="28"/>
        <v>15300</v>
      </c>
      <c r="N71" s="1">
        <f t="shared" si="28"/>
        <v>11050</v>
      </c>
      <c r="O71" s="1">
        <f t="shared" si="28"/>
        <v>11050</v>
      </c>
      <c r="P71" s="17">
        <f>G71/$G71</f>
        <v>1</v>
      </c>
      <c r="Q71" s="6">
        <f t="shared" ref="Q71:Q72" si="29">H71/$G71</f>
        <v>1.2318187839448933</v>
      </c>
      <c r="R71" s="6">
        <f t="shared" ref="R71:R72" si="30">I71/$G71</f>
        <v>2.0796131938005034</v>
      </c>
      <c r="S71" s="6">
        <f t="shared" ref="S71:S72" si="31">J71/$G71</f>
        <v>2.1988342826864486</v>
      </c>
      <c r="T71" s="25">
        <f t="shared" ref="T71:T72" si="32">K71/$G71</f>
        <v>2.4571466419393295</v>
      </c>
      <c r="U71" s="6">
        <f t="shared" ref="U71:U72" si="33">L71/$G71</f>
        <v>2.2254603258709764</v>
      </c>
      <c r="V71" s="6">
        <f t="shared" ref="V71:V72" si="34">M71/$G71</f>
        <v>2.0267585110610677</v>
      </c>
      <c r="W71" s="6">
        <f t="shared" ref="W71:X72" si="35">N71/$G71</f>
        <v>1.4637700357663266</v>
      </c>
      <c r="X71" s="25">
        <f>O71/$G71</f>
        <v>1.4637700357663266</v>
      </c>
    </row>
    <row r="72" spans="2:24" x14ac:dyDescent="0.2">
      <c r="C72" s="20" t="s">
        <v>112</v>
      </c>
      <c r="D72" s="20"/>
      <c r="E72" s="20" t="s">
        <v>115</v>
      </c>
      <c r="F72" s="20"/>
      <c r="G72" s="21">
        <f>SUM(G70:G71)</f>
        <v>12019</v>
      </c>
      <c r="H72" s="21">
        <f t="shared" ref="H72" si="36">SUM(H70:H71)</f>
        <v>15299</v>
      </c>
      <c r="I72" s="21">
        <f t="shared" ref="I72" si="37">SUM(I70:I71)</f>
        <v>22299</v>
      </c>
      <c r="J72" s="21">
        <f t="shared" ref="J72" si="38">SUM(J70:J71)</f>
        <v>23209</v>
      </c>
      <c r="K72" s="21">
        <f t="shared" ref="K72" si="39">SUM(K70:K71)</f>
        <v>26079</v>
      </c>
      <c r="L72" s="21">
        <f t="shared" ref="L72" si="40">SUM(L70:L71)</f>
        <v>24650</v>
      </c>
      <c r="M72" s="21">
        <f t="shared" ref="M72" si="41">SUM(M70:M71)</f>
        <v>20620</v>
      </c>
      <c r="N72" s="21">
        <f t="shared" ref="N72" si="42">SUM(N70:N71)</f>
        <v>16590</v>
      </c>
      <c r="O72" s="21">
        <f t="shared" ref="O72" si="43">SUM(O70:O71)</f>
        <v>18090</v>
      </c>
      <c r="P72" s="22">
        <f>G72/$G72</f>
        <v>1</v>
      </c>
      <c r="Q72" s="23">
        <f t="shared" si="29"/>
        <v>1.2729012397038024</v>
      </c>
      <c r="R72" s="23">
        <f t="shared" si="30"/>
        <v>1.8553124219985024</v>
      </c>
      <c r="S72" s="23">
        <f t="shared" si="31"/>
        <v>1.9310258756968133</v>
      </c>
      <c r="T72" s="23">
        <f t="shared" si="32"/>
        <v>2.1698144604376406</v>
      </c>
      <c r="U72" s="23">
        <f t="shared" si="33"/>
        <v>2.0509193776520509</v>
      </c>
      <c r="V72" s="23">
        <f t="shared" si="34"/>
        <v>1.715616939845245</v>
      </c>
      <c r="W72" s="23">
        <f t="shared" si="35"/>
        <v>1.3803145020384391</v>
      </c>
      <c r="X72" s="23">
        <f t="shared" si="35"/>
        <v>1.5051168982444463</v>
      </c>
    </row>
    <row r="122" spans="16:16" x14ac:dyDescent="0.2">
      <c r="P122" s="6"/>
    </row>
    <row r="123" spans="16:16" x14ac:dyDescent="0.2">
      <c r="P123" s="6"/>
    </row>
    <row r="124" spans="16:16" x14ac:dyDescent="0.2">
      <c r="P124" s="6"/>
    </row>
    <row r="125" spans="16:16" x14ac:dyDescent="0.2">
      <c r="P125" s="6"/>
    </row>
    <row r="126" spans="16:16" x14ac:dyDescent="0.2">
      <c r="P126" s="8"/>
    </row>
    <row r="127" spans="16:16" x14ac:dyDescent="0.2">
      <c r="P127" s="6"/>
    </row>
    <row r="128" spans="16:16" x14ac:dyDescent="0.2">
      <c r="P128" s="6"/>
    </row>
    <row r="129" spans="16:16" x14ac:dyDescent="0.2">
      <c r="P129" s="6"/>
    </row>
    <row r="130" spans="16:16" x14ac:dyDescent="0.2">
      <c r="P130" s="6"/>
    </row>
    <row r="131" spans="16:16" x14ac:dyDescent="0.2">
      <c r="P131" s="6"/>
    </row>
  </sheetData>
  <sheetProtection selectLockedCells="1" selectUnlockedCells="1"/>
  <phoneticPr fontId="3" type="noConversion"/>
  <pageMargins left="0.78749999999999998" right="0.78749999999999998" top="1.0527777777777778" bottom="1.0527777777777778" header="0.78749999999999998" footer="0.78749999999999998"/>
  <pageSetup paperSize="9" orientation="portrait" useFirstPageNumber="1" horizontalDpi="300" verticalDpi="300" r:id="rId1"/>
  <headerFooter alignWithMargins="0">
    <oddHeader>&amp;C&amp;"Times New Roman,obyčejné"&amp;12&amp;A</oddHeader>
    <oddFooter>&amp;C&amp;"Times New Roman,obyčejné"&amp;12Page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00D60-D7C2-4E64-AED0-862E9E6D0AAD}">
  <dimension ref="A1:H55"/>
  <sheetViews>
    <sheetView workbookViewId="0">
      <selection activeCell="A56" sqref="A56"/>
    </sheetView>
  </sheetViews>
  <sheetFormatPr defaultRowHeight="12.75" x14ac:dyDescent="0.2"/>
  <cols>
    <col min="1" max="1" width="7.7109375" bestFit="1" customWidth="1"/>
    <col min="2" max="2" width="9" bestFit="1" customWidth="1"/>
    <col min="3" max="3" width="29.42578125" bestFit="1" customWidth="1"/>
    <col min="4" max="4" width="15.42578125" bestFit="1" customWidth="1"/>
    <col min="5" max="8" width="17" bestFit="1" customWidth="1"/>
  </cols>
  <sheetData>
    <row r="1" spans="1:8" x14ac:dyDescent="0.2">
      <c r="A1" t="s">
        <v>83</v>
      </c>
      <c r="B1" t="s">
        <v>84</v>
      </c>
      <c r="C1" t="s">
        <v>85</v>
      </c>
      <c r="D1" t="s">
        <v>86</v>
      </c>
      <c r="E1" t="s">
        <v>87</v>
      </c>
      <c r="F1" t="s">
        <v>88</v>
      </c>
      <c r="G1" t="s">
        <v>89</v>
      </c>
      <c r="H1" t="s">
        <v>90</v>
      </c>
    </row>
    <row r="2" spans="1:8" x14ac:dyDescent="0.2">
      <c r="A2">
        <v>101</v>
      </c>
      <c r="B2" t="s">
        <v>1</v>
      </c>
      <c r="C2" t="s">
        <v>91</v>
      </c>
      <c r="D2">
        <v>0</v>
      </c>
      <c r="E2">
        <v>300</v>
      </c>
      <c r="F2">
        <v>300</v>
      </c>
      <c r="G2">
        <v>50</v>
      </c>
      <c r="H2">
        <v>200</v>
      </c>
    </row>
    <row r="3" spans="1:8" x14ac:dyDescent="0.2">
      <c r="A3">
        <v>102</v>
      </c>
      <c r="B3" t="s">
        <v>1</v>
      </c>
      <c r="C3" t="s">
        <v>6</v>
      </c>
      <c r="D3">
        <v>2013</v>
      </c>
      <c r="E3">
        <v>750</v>
      </c>
      <c r="F3">
        <v>900</v>
      </c>
      <c r="G3">
        <v>350</v>
      </c>
      <c r="H3">
        <v>400</v>
      </c>
    </row>
    <row r="4" spans="1:8" x14ac:dyDescent="0.2">
      <c r="A4">
        <v>103</v>
      </c>
      <c r="B4" t="s">
        <v>1</v>
      </c>
      <c r="C4" t="s">
        <v>7</v>
      </c>
      <c r="D4">
        <v>0</v>
      </c>
      <c r="E4">
        <v>500</v>
      </c>
      <c r="F4">
        <v>800</v>
      </c>
      <c r="G4">
        <v>200</v>
      </c>
      <c r="H4">
        <v>400</v>
      </c>
    </row>
    <row r="5" spans="1:8" x14ac:dyDescent="0.2">
      <c r="A5">
        <v>104</v>
      </c>
      <c r="B5" t="s">
        <v>1</v>
      </c>
      <c r="C5" t="s">
        <v>8</v>
      </c>
      <c r="D5">
        <v>0</v>
      </c>
      <c r="E5">
        <v>800</v>
      </c>
      <c r="F5">
        <v>850</v>
      </c>
      <c r="G5">
        <v>350</v>
      </c>
      <c r="H5">
        <v>450</v>
      </c>
    </row>
    <row r="6" spans="1:8" x14ac:dyDescent="0.2">
      <c r="A6">
        <v>105</v>
      </c>
      <c r="B6" t="s">
        <v>1</v>
      </c>
      <c r="C6" t="s">
        <v>9</v>
      </c>
      <c r="D6">
        <v>0</v>
      </c>
      <c r="E6">
        <v>800</v>
      </c>
      <c r="F6">
        <v>1400</v>
      </c>
      <c r="G6">
        <v>400</v>
      </c>
      <c r="H6">
        <v>650</v>
      </c>
    </row>
    <row r="7" spans="1:8" x14ac:dyDescent="0.2">
      <c r="A7">
        <v>106</v>
      </c>
      <c r="B7" t="s">
        <v>1</v>
      </c>
      <c r="C7" t="s">
        <v>10</v>
      </c>
      <c r="D7">
        <v>0</v>
      </c>
      <c r="E7">
        <v>200</v>
      </c>
      <c r="F7">
        <v>200</v>
      </c>
      <c r="G7">
        <v>200</v>
      </c>
      <c r="H7">
        <v>0</v>
      </c>
    </row>
    <row r="8" spans="1:8" x14ac:dyDescent="0.2">
      <c r="A8">
        <v>107</v>
      </c>
      <c r="B8" t="s">
        <v>1</v>
      </c>
      <c r="C8" t="s">
        <v>92</v>
      </c>
      <c r="D8">
        <v>0</v>
      </c>
      <c r="E8">
        <v>550</v>
      </c>
      <c r="F8">
        <v>650</v>
      </c>
      <c r="G8">
        <v>250</v>
      </c>
      <c r="H8">
        <v>320</v>
      </c>
    </row>
    <row r="9" spans="1:8" x14ac:dyDescent="0.2">
      <c r="A9">
        <v>108</v>
      </c>
      <c r="B9" t="s">
        <v>1</v>
      </c>
      <c r="C9" t="s">
        <v>12</v>
      </c>
      <c r="D9">
        <v>0</v>
      </c>
      <c r="E9">
        <v>150</v>
      </c>
      <c r="F9">
        <v>300</v>
      </c>
      <c r="G9">
        <v>140</v>
      </c>
      <c r="H9">
        <v>200</v>
      </c>
    </row>
    <row r="10" spans="1:8" x14ac:dyDescent="0.2">
      <c r="A10">
        <v>109</v>
      </c>
      <c r="B10" t="s">
        <v>1</v>
      </c>
      <c r="C10" t="s">
        <v>13</v>
      </c>
      <c r="D10">
        <v>0</v>
      </c>
      <c r="E10">
        <v>100</v>
      </c>
      <c r="F10">
        <v>100</v>
      </c>
      <c r="G10">
        <v>50</v>
      </c>
      <c r="H10">
        <v>50</v>
      </c>
    </row>
    <row r="11" spans="1:8" x14ac:dyDescent="0.2">
      <c r="A11">
        <v>110</v>
      </c>
      <c r="B11" t="s">
        <v>1</v>
      </c>
      <c r="C11" t="s">
        <v>14</v>
      </c>
      <c r="D11">
        <v>2010</v>
      </c>
      <c r="E11">
        <v>1000</v>
      </c>
      <c r="F11">
        <v>1400</v>
      </c>
      <c r="G11">
        <v>600</v>
      </c>
      <c r="H11">
        <v>700</v>
      </c>
    </row>
    <row r="12" spans="1:8" x14ac:dyDescent="0.2">
      <c r="A12">
        <v>111</v>
      </c>
      <c r="B12" t="s">
        <v>1</v>
      </c>
      <c r="C12" t="s">
        <v>15</v>
      </c>
      <c r="D12">
        <v>0</v>
      </c>
      <c r="E12">
        <v>300</v>
      </c>
      <c r="F12">
        <v>350</v>
      </c>
      <c r="G12">
        <v>200</v>
      </c>
      <c r="H12">
        <v>250</v>
      </c>
    </row>
    <row r="13" spans="1:8" x14ac:dyDescent="0.2">
      <c r="A13">
        <v>112</v>
      </c>
      <c r="B13" t="s">
        <v>1</v>
      </c>
      <c r="C13" t="s">
        <v>93</v>
      </c>
      <c r="D13">
        <v>0</v>
      </c>
      <c r="E13">
        <v>400</v>
      </c>
      <c r="F13">
        <v>400</v>
      </c>
      <c r="G13">
        <v>150</v>
      </c>
      <c r="H13">
        <v>200</v>
      </c>
    </row>
    <row r="14" spans="1:8" x14ac:dyDescent="0.2">
      <c r="A14">
        <v>113</v>
      </c>
      <c r="B14" t="s">
        <v>1</v>
      </c>
      <c r="C14" t="s">
        <v>17</v>
      </c>
      <c r="D14">
        <v>0</v>
      </c>
      <c r="E14">
        <v>400</v>
      </c>
      <c r="F14">
        <v>400</v>
      </c>
      <c r="G14">
        <v>200</v>
      </c>
      <c r="H14">
        <v>200</v>
      </c>
    </row>
    <row r="15" spans="1:8" x14ac:dyDescent="0.2">
      <c r="A15">
        <v>114</v>
      </c>
      <c r="B15" t="s">
        <v>2</v>
      </c>
      <c r="C15" t="s">
        <v>94</v>
      </c>
      <c r="D15">
        <v>0</v>
      </c>
      <c r="E15">
        <v>350</v>
      </c>
      <c r="F15">
        <v>350</v>
      </c>
      <c r="G15">
        <v>350</v>
      </c>
      <c r="H15">
        <v>0</v>
      </c>
    </row>
    <row r="16" spans="1:8" x14ac:dyDescent="0.2">
      <c r="A16">
        <v>115</v>
      </c>
      <c r="B16" t="s">
        <v>2</v>
      </c>
      <c r="C16" t="s">
        <v>20</v>
      </c>
      <c r="D16">
        <v>0</v>
      </c>
      <c r="E16">
        <v>200</v>
      </c>
      <c r="F16">
        <v>200</v>
      </c>
      <c r="G16">
        <v>200</v>
      </c>
      <c r="H16">
        <v>0</v>
      </c>
    </row>
    <row r="17" spans="1:8" x14ac:dyDescent="0.2">
      <c r="A17">
        <v>116</v>
      </c>
      <c r="B17" t="s">
        <v>2</v>
      </c>
      <c r="C17" t="s">
        <v>95</v>
      </c>
      <c r="D17">
        <v>0</v>
      </c>
      <c r="E17">
        <v>150</v>
      </c>
      <c r="F17">
        <v>150</v>
      </c>
      <c r="G17">
        <v>150</v>
      </c>
      <c r="H17">
        <v>0</v>
      </c>
    </row>
    <row r="18" spans="1:8" x14ac:dyDescent="0.2">
      <c r="A18">
        <v>117</v>
      </c>
      <c r="B18" t="s">
        <v>2</v>
      </c>
      <c r="C18" t="s">
        <v>96</v>
      </c>
      <c r="D18">
        <v>0</v>
      </c>
      <c r="E18">
        <v>200</v>
      </c>
      <c r="F18">
        <v>200</v>
      </c>
      <c r="G18">
        <v>200</v>
      </c>
      <c r="H18">
        <v>0</v>
      </c>
    </row>
    <row r="19" spans="1:8" x14ac:dyDescent="0.2">
      <c r="A19">
        <v>118</v>
      </c>
      <c r="B19" t="s">
        <v>2</v>
      </c>
      <c r="C19" t="s">
        <v>97</v>
      </c>
      <c r="D19">
        <v>0</v>
      </c>
      <c r="E19">
        <v>260</v>
      </c>
      <c r="F19">
        <v>300</v>
      </c>
      <c r="G19">
        <v>120</v>
      </c>
      <c r="H19">
        <v>180</v>
      </c>
    </row>
    <row r="20" spans="1:8" x14ac:dyDescent="0.2">
      <c r="A20">
        <v>119</v>
      </c>
      <c r="B20" t="s">
        <v>2</v>
      </c>
      <c r="C20" t="s">
        <v>24</v>
      </c>
      <c r="D20">
        <v>2017</v>
      </c>
      <c r="E20">
        <v>200</v>
      </c>
      <c r="F20">
        <v>300</v>
      </c>
      <c r="G20">
        <v>150</v>
      </c>
      <c r="H20">
        <v>100</v>
      </c>
    </row>
    <row r="21" spans="1:8" x14ac:dyDescent="0.2">
      <c r="A21">
        <v>120</v>
      </c>
      <c r="B21" t="s">
        <v>2</v>
      </c>
      <c r="C21" t="s">
        <v>25</v>
      </c>
      <c r="D21">
        <v>0</v>
      </c>
      <c r="E21">
        <v>350</v>
      </c>
      <c r="F21">
        <v>450</v>
      </c>
      <c r="G21">
        <v>150</v>
      </c>
      <c r="H21">
        <v>350</v>
      </c>
    </row>
    <row r="22" spans="1:8" x14ac:dyDescent="0.2">
      <c r="A22">
        <v>121</v>
      </c>
      <c r="B22" t="s">
        <v>2</v>
      </c>
      <c r="C22" t="s">
        <v>26</v>
      </c>
      <c r="D22">
        <v>0</v>
      </c>
      <c r="E22">
        <v>250</v>
      </c>
      <c r="F22">
        <v>250</v>
      </c>
      <c r="G22">
        <v>0</v>
      </c>
      <c r="H22">
        <v>0</v>
      </c>
    </row>
    <row r="23" spans="1:8" x14ac:dyDescent="0.2">
      <c r="A23">
        <v>122</v>
      </c>
      <c r="B23" t="s">
        <v>2</v>
      </c>
      <c r="C23" t="s">
        <v>27</v>
      </c>
      <c r="D23">
        <v>1994</v>
      </c>
      <c r="E23">
        <v>450</v>
      </c>
      <c r="F23">
        <v>500</v>
      </c>
      <c r="G23">
        <v>280</v>
      </c>
      <c r="H23">
        <v>200</v>
      </c>
    </row>
    <row r="24" spans="1:8" x14ac:dyDescent="0.2">
      <c r="A24">
        <v>123</v>
      </c>
      <c r="B24" t="s">
        <v>2</v>
      </c>
      <c r="C24" t="s">
        <v>28</v>
      </c>
      <c r="D24">
        <v>2001</v>
      </c>
      <c r="E24">
        <v>200</v>
      </c>
      <c r="F24">
        <v>200</v>
      </c>
      <c r="G24">
        <v>0</v>
      </c>
      <c r="H24">
        <v>0</v>
      </c>
    </row>
    <row r="25" spans="1:8" x14ac:dyDescent="0.2">
      <c r="A25">
        <v>124</v>
      </c>
      <c r="B25" t="s">
        <v>2</v>
      </c>
      <c r="C25" t="s">
        <v>29</v>
      </c>
      <c r="D25">
        <v>0</v>
      </c>
      <c r="E25">
        <v>180</v>
      </c>
      <c r="F25">
        <v>200</v>
      </c>
      <c r="G25">
        <v>0</v>
      </c>
      <c r="H25">
        <v>0</v>
      </c>
    </row>
    <row r="26" spans="1:8" x14ac:dyDescent="0.2">
      <c r="A26">
        <v>126</v>
      </c>
      <c r="B26" t="s">
        <v>2</v>
      </c>
      <c r="C26" t="s">
        <v>30</v>
      </c>
      <c r="D26">
        <v>0</v>
      </c>
      <c r="E26">
        <v>200</v>
      </c>
      <c r="F26">
        <v>200</v>
      </c>
      <c r="G26">
        <v>200</v>
      </c>
      <c r="H26">
        <v>200</v>
      </c>
    </row>
    <row r="27" spans="1:8" x14ac:dyDescent="0.2">
      <c r="A27">
        <v>127</v>
      </c>
      <c r="B27" t="s">
        <v>2</v>
      </c>
      <c r="C27" t="s">
        <v>31</v>
      </c>
      <c r="D27">
        <v>2001</v>
      </c>
      <c r="E27">
        <v>400</v>
      </c>
      <c r="F27">
        <v>600</v>
      </c>
      <c r="G27">
        <v>350</v>
      </c>
      <c r="H27">
        <v>300</v>
      </c>
    </row>
    <row r="28" spans="1:8" x14ac:dyDescent="0.2">
      <c r="A28">
        <v>128</v>
      </c>
      <c r="B28" t="s">
        <v>2</v>
      </c>
      <c r="C28" t="s">
        <v>98</v>
      </c>
      <c r="D28">
        <v>0</v>
      </c>
      <c r="E28">
        <v>400</v>
      </c>
      <c r="F28">
        <v>300</v>
      </c>
      <c r="G28">
        <v>300</v>
      </c>
      <c r="H28">
        <v>0</v>
      </c>
    </row>
    <row r="29" spans="1:8" x14ac:dyDescent="0.2">
      <c r="A29">
        <v>129</v>
      </c>
      <c r="B29" t="s">
        <v>3</v>
      </c>
      <c r="C29" t="s">
        <v>41</v>
      </c>
      <c r="D29">
        <v>0</v>
      </c>
      <c r="E29">
        <v>250</v>
      </c>
      <c r="F29">
        <v>250</v>
      </c>
      <c r="G29">
        <v>200</v>
      </c>
      <c r="H29">
        <v>200</v>
      </c>
    </row>
    <row r="30" spans="1:8" x14ac:dyDescent="0.2">
      <c r="A30">
        <v>130</v>
      </c>
      <c r="B30" t="s">
        <v>3</v>
      </c>
      <c r="C30" t="s">
        <v>99</v>
      </c>
      <c r="D30">
        <v>0</v>
      </c>
      <c r="E30">
        <v>150</v>
      </c>
      <c r="F30">
        <v>150</v>
      </c>
      <c r="G30">
        <v>150</v>
      </c>
      <c r="H30">
        <v>150</v>
      </c>
    </row>
    <row r="31" spans="1:8" x14ac:dyDescent="0.2">
      <c r="A31">
        <v>131</v>
      </c>
      <c r="B31" t="s">
        <v>3</v>
      </c>
      <c r="C31" t="s">
        <v>43</v>
      </c>
      <c r="D31">
        <v>1993</v>
      </c>
      <c r="E31">
        <v>1700</v>
      </c>
      <c r="F31">
        <v>1800</v>
      </c>
      <c r="G31">
        <v>2300</v>
      </c>
      <c r="H31">
        <v>2100</v>
      </c>
    </row>
    <row r="32" spans="1:8" x14ac:dyDescent="0.2">
      <c r="A32">
        <v>132</v>
      </c>
      <c r="B32" t="s">
        <v>3</v>
      </c>
      <c r="C32" t="s">
        <v>100</v>
      </c>
      <c r="D32">
        <v>1998</v>
      </c>
      <c r="E32">
        <v>1700</v>
      </c>
      <c r="F32">
        <v>1700</v>
      </c>
      <c r="G32">
        <v>2000</v>
      </c>
      <c r="H32">
        <v>2000</v>
      </c>
    </row>
    <row r="33" spans="1:8" x14ac:dyDescent="0.2">
      <c r="A33">
        <v>133</v>
      </c>
      <c r="B33" t="s">
        <v>3</v>
      </c>
      <c r="C33" t="s">
        <v>101</v>
      </c>
      <c r="D33">
        <v>0</v>
      </c>
      <c r="E33">
        <v>100</v>
      </c>
      <c r="F33">
        <v>100</v>
      </c>
      <c r="G33">
        <v>100</v>
      </c>
      <c r="H33">
        <v>100</v>
      </c>
    </row>
    <row r="34" spans="1:8" x14ac:dyDescent="0.2">
      <c r="A34">
        <v>134</v>
      </c>
      <c r="B34" t="s">
        <v>3</v>
      </c>
      <c r="C34" t="s">
        <v>46</v>
      </c>
      <c r="D34">
        <v>1998</v>
      </c>
      <c r="E34">
        <v>1700</v>
      </c>
      <c r="F34">
        <v>1400</v>
      </c>
      <c r="G34">
        <v>1700</v>
      </c>
      <c r="H34">
        <v>1200</v>
      </c>
    </row>
    <row r="35" spans="1:8" x14ac:dyDescent="0.2">
      <c r="A35">
        <v>135</v>
      </c>
      <c r="B35" t="s">
        <v>3</v>
      </c>
      <c r="C35" t="s">
        <v>47</v>
      </c>
      <c r="D35">
        <v>0</v>
      </c>
      <c r="E35">
        <v>100</v>
      </c>
      <c r="F35">
        <v>100</v>
      </c>
      <c r="G35">
        <v>0</v>
      </c>
      <c r="H35">
        <v>0</v>
      </c>
    </row>
    <row r="36" spans="1:8" x14ac:dyDescent="0.2">
      <c r="A36">
        <v>136</v>
      </c>
      <c r="B36" t="s">
        <v>3</v>
      </c>
      <c r="C36" t="s">
        <v>48</v>
      </c>
      <c r="D36">
        <v>1997</v>
      </c>
      <c r="E36">
        <v>800</v>
      </c>
      <c r="F36">
        <v>1400</v>
      </c>
      <c r="G36">
        <v>900</v>
      </c>
      <c r="H36">
        <v>1100</v>
      </c>
    </row>
    <row r="37" spans="1:8" x14ac:dyDescent="0.2">
      <c r="A37">
        <v>137</v>
      </c>
      <c r="B37" t="s">
        <v>0</v>
      </c>
      <c r="C37" t="s">
        <v>4</v>
      </c>
      <c r="D37">
        <v>2016</v>
      </c>
      <c r="E37">
        <v>1100</v>
      </c>
      <c r="F37">
        <v>1150</v>
      </c>
      <c r="G37">
        <v>500</v>
      </c>
      <c r="H37">
        <v>600</v>
      </c>
    </row>
    <row r="38" spans="1:8" x14ac:dyDescent="0.2">
      <c r="A38">
        <v>138</v>
      </c>
      <c r="B38" t="s">
        <v>0</v>
      </c>
      <c r="C38" t="s">
        <v>5</v>
      </c>
      <c r="D38">
        <v>2016</v>
      </c>
      <c r="E38">
        <v>300</v>
      </c>
      <c r="F38">
        <v>400</v>
      </c>
      <c r="G38">
        <v>100</v>
      </c>
      <c r="H38">
        <v>200</v>
      </c>
    </row>
    <row r="39" spans="1:8" x14ac:dyDescent="0.2">
      <c r="A39">
        <v>139</v>
      </c>
      <c r="B39" t="s">
        <v>2</v>
      </c>
      <c r="C39" t="s">
        <v>102</v>
      </c>
      <c r="D39">
        <v>0</v>
      </c>
      <c r="E39">
        <v>100</v>
      </c>
      <c r="F39">
        <v>100</v>
      </c>
      <c r="G39">
        <v>0</v>
      </c>
      <c r="H39">
        <v>0</v>
      </c>
    </row>
    <row r="40" spans="1:8" x14ac:dyDescent="0.2">
      <c r="A40">
        <v>140</v>
      </c>
      <c r="B40" t="s">
        <v>2</v>
      </c>
      <c r="C40" t="s">
        <v>34</v>
      </c>
      <c r="D40">
        <v>0</v>
      </c>
      <c r="E40">
        <v>100</v>
      </c>
      <c r="F40">
        <v>100</v>
      </c>
      <c r="G40">
        <v>100</v>
      </c>
      <c r="H40">
        <v>0</v>
      </c>
    </row>
    <row r="41" spans="1:8" x14ac:dyDescent="0.2">
      <c r="A41">
        <v>141</v>
      </c>
      <c r="B41" t="s">
        <v>3</v>
      </c>
      <c r="C41" t="s">
        <v>103</v>
      </c>
      <c r="D41">
        <v>0</v>
      </c>
      <c r="E41">
        <v>700</v>
      </c>
      <c r="F41">
        <v>600</v>
      </c>
      <c r="G41">
        <v>600</v>
      </c>
      <c r="H41">
        <v>550</v>
      </c>
    </row>
    <row r="42" spans="1:8" x14ac:dyDescent="0.2">
      <c r="A42">
        <v>142</v>
      </c>
      <c r="B42" t="s">
        <v>3</v>
      </c>
      <c r="C42" t="s">
        <v>50</v>
      </c>
      <c r="D42">
        <v>2002</v>
      </c>
      <c r="E42">
        <v>1000</v>
      </c>
      <c r="F42">
        <v>1200</v>
      </c>
      <c r="G42">
        <v>900</v>
      </c>
      <c r="H42">
        <v>700</v>
      </c>
    </row>
    <row r="43" spans="1:8" x14ac:dyDescent="0.2">
      <c r="A43">
        <v>143</v>
      </c>
      <c r="B43" t="s">
        <v>1</v>
      </c>
      <c r="C43" t="s">
        <v>18</v>
      </c>
      <c r="D43">
        <v>1994</v>
      </c>
      <c r="E43">
        <v>600</v>
      </c>
      <c r="F43">
        <v>500</v>
      </c>
      <c r="G43">
        <v>180</v>
      </c>
      <c r="H43">
        <v>150</v>
      </c>
    </row>
    <row r="44" spans="1:8" x14ac:dyDescent="0.2">
      <c r="A44">
        <v>144</v>
      </c>
      <c r="B44" t="s">
        <v>2</v>
      </c>
      <c r="C44" t="s">
        <v>35</v>
      </c>
      <c r="D44">
        <v>1994</v>
      </c>
      <c r="E44">
        <v>500</v>
      </c>
      <c r="F44">
        <v>500</v>
      </c>
      <c r="G44">
        <v>250</v>
      </c>
      <c r="H44">
        <v>250</v>
      </c>
    </row>
    <row r="45" spans="1:8" x14ac:dyDescent="0.2">
      <c r="A45">
        <v>145</v>
      </c>
      <c r="B45" t="s">
        <v>2</v>
      </c>
      <c r="C45" t="s">
        <v>36</v>
      </c>
      <c r="D45">
        <v>0</v>
      </c>
      <c r="E45">
        <v>150</v>
      </c>
      <c r="F45">
        <v>100</v>
      </c>
      <c r="G45">
        <v>150</v>
      </c>
      <c r="H45">
        <v>100</v>
      </c>
    </row>
    <row r="46" spans="1:8" x14ac:dyDescent="0.2">
      <c r="A46">
        <v>146</v>
      </c>
      <c r="B46" t="s">
        <v>2</v>
      </c>
      <c r="C46" t="s">
        <v>37</v>
      </c>
      <c r="D46">
        <v>0</v>
      </c>
      <c r="E46">
        <v>0</v>
      </c>
      <c r="F46">
        <v>0</v>
      </c>
      <c r="G46">
        <v>0</v>
      </c>
      <c r="H46">
        <v>0</v>
      </c>
    </row>
    <row r="47" spans="1:8" x14ac:dyDescent="0.2">
      <c r="A47">
        <v>147</v>
      </c>
      <c r="B47" t="s">
        <v>2</v>
      </c>
      <c r="C47" t="s">
        <v>38</v>
      </c>
      <c r="D47">
        <v>0</v>
      </c>
      <c r="E47">
        <v>350</v>
      </c>
      <c r="F47">
        <v>350</v>
      </c>
      <c r="G47">
        <v>150</v>
      </c>
      <c r="H47">
        <v>150</v>
      </c>
    </row>
    <row r="48" spans="1:8" x14ac:dyDescent="0.2">
      <c r="A48">
        <v>148</v>
      </c>
      <c r="B48" t="s">
        <v>2</v>
      </c>
      <c r="C48" t="s">
        <v>39</v>
      </c>
      <c r="D48">
        <v>0</v>
      </c>
      <c r="E48">
        <v>300</v>
      </c>
      <c r="F48">
        <v>350</v>
      </c>
      <c r="G48">
        <v>150</v>
      </c>
      <c r="H48">
        <v>200</v>
      </c>
    </row>
    <row r="49" spans="1:8" x14ac:dyDescent="0.2">
      <c r="A49">
        <v>149</v>
      </c>
      <c r="B49" t="s">
        <v>2</v>
      </c>
      <c r="C49" t="s">
        <v>104</v>
      </c>
      <c r="D49">
        <v>0</v>
      </c>
      <c r="E49">
        <v>450</v>
      </c>
      <c r="F49">
        <v>450</v>
      </c>
      <c r="G49">
        <v>0</v>
      </c>
      <c r="H49">
        <v>0</v>
      </c>
    </row>
    <row r="50" spans="1:8" x14ac:dyDescent="0.2">
      <c r="A50">
        <v>150</v>
      </c>
      <c r="B50" t="s">
        <v>2</v>
      </c>
      <c r="C50" t="s">
        <v>54</v>
      </c>
      <c r="D50">
        <v>0</v>
      </c>
      <c r="E50">
        <v>100</v>
      </c>
      <c r="F50">
        <v>100</v>
      </c>
      <c r="G50">
        <v>50</v>
      </c>
      <c r="H50">
        <v>50</v>
      </c>
    </row>
    <row r="51" spans="1:8" x14ac:dyDescent="0.2">
      <c r="A51">
        <v>151</v>
      </c>
      <c r="B51" t="s">
        <v>2</v>
      </c>
      <c r="C51" t="s">
        <v>105</v>
      </c>
      <c r="D51">
        <v>0</v>
      </c>
      <c r="E51">
        <v>500</v>
      </c>
      <c r="F51">
        <v>800</v>
      </c>
      <c r="G51">
        <v>500</v>
      </c>
      <c r="H51">
        <v>500</v>
      </c>
    </row>
    <row r="52" spans="1:8" x14ac:dyDescent="0.2">
      <c r="A52">
        <v>152</v>
      </c>
      <c r="B52" t="s">
        <v>3</v>
      </c>
      <c r="C52" t="s">
        <v>106</v>
      </c>
      <c r="D52">
        <v>2010</v>
      </c>
      <c r="E52">
        <v>550</v>
      </c>
      <c r="F52">
        <v>900</v>
      </c>
      <c r="G52">
        <v>650</v>
      </c>
      <c r="H52">
        <v>1400</v>
      </c>
    </row>
    <row r="53" spans="1:8" x14ac:dyDescent="0.2">
      <c r="A53">
        <v>153</v>
      </c>
      <c r="B53" t="s">
        <v>3</v>
      </c>
      <c r="C53" t="s">
        <v>55</v>
      </c>
      <c r="D53">
        <v>2005</v>
      </c>
      <c r="E53">
        <v>2000</v>
      </c>
      <c r="F53">
        <v>2000</v>
      </c>
      <c r="G53">
        <v>2000</v>
      </c>
      <c r="H53">
        <v>2500</v>
      </c>
    </row>
    <row r="54" spans="1:8" x14ac:dyDescent="0.2">
      <c r="A54">
        <v>154</v>
      </c>
      <c r="B54" t="s">
        <v>3</v>
      </c>
      <c r="C54" t="s">
        <v>107</v>
      </c>
      <c r="D54">
        <v>1995</v>
      </c>
      <c r="E54">
        <v>1300</v>
      </c>
      <c r="F54">
        <v>1700</v>
      </c>
      <c r="G54">
        <v>1300</v>
      </c>
      <c r="H54">
        <v>1400</v>
      </c>
    </row>
    <row r="55" spans="1:8" x14ac:dyDescent="0.2">
      <c r="A55">
        <v>155</v>
      </c>
      <c r="B55" t="s">
        <v>3</v>
      </c>
      <c r="C55" t="s">
        <v>108</v>
      </c>
      <c r="D55">
        <v>2012</v>
      </c>
      <c r="E55">
        <v>1600</v>
      </c>
      <c r="F55">
        <v>1100</v>
      </c>
      <c r="G55">
        <v>1100</v>
      </c>
      <c r="H55">
        <v>1200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Barta</dc:creator>
  <cp:lastModifiedBy>Daniel Barta</cp:lastModifiedBy>
  <dcterms:created xsi:type="dcterms:W3CDTF">2017-09-29T13:49:57Z</dcterms:created>
  <dcterms:modified xsi:type="dcterms:W3CDTF">2023-03-10T09:38:20Z</dcterms:modified>
</cp:coreProperties>
</file>