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6" authorId="0">
      <text>
        <r>
          <rPr>
            <sz val="11"/>
            <color indexed="8"/>
            <rFont val="Calibri"/>
            <family val="2"/>
          </rPr>
          <t>přičteno 5tis. uvnitř zsj</t>
        </r>
      </text>
    </comment>
  </commentList>
</comments>
</file>

<file path=xl/sharedStrings.xml><?xml version="1.0" encoding="utf-8"?>
<sst xmlns="http://schemas.openxmlformats.org/spreadsheetml/2006/main" count="56" uniqueCount="53">
  <si>
    <t>Obyvatelstvo okres Brno-město</t>
  </si>
  <si>
    <t>věk</t>
  </si>
  <si>
    <t>00-06</t>
  </si>
  <si>
    <t>07-14</t>
  </si>
  <si>
    <t>-</t>
  </si>
  <si>
    <t>15-64</t>
  </si>
  <si>
    <t>65+</t>
  </si>
  <si>
    <t>http://notes3.czso.cz/csu/2003edicniplan.nsf/t/FC0035538B/$File/622a04.xls</t>
  </si>
  <si>
    <t>http://www.czso.cz/csu/2012edicniplan.nsf/t/01001C2E53/$File/400312001.xls</t>
  </si>
  <si>
    <t>vyjížďka uvnitř obce</t>
  </si>
  <si>
    <t>vyjížďka uvnitř obce školáci, studenti</t>
  </si>
  <si>
    <t>vyjížďka uvnitř obce zaměstnaní</t>
  </si>
  <si>
    <t>SUMA A</t>
  </si>
  <si>
    <t>vyjížďka z obce školáci</t>
  </si>
  <si>
    <t>http://www.czso.cz/csu/2004edicniplan.nsf/p/4122-04</t>
  </si>
  <si>
    <t>http://www.czso.cz/csu/2004edicniplan.nsf/t/EE002DABD0/$File/41220402.xls</t>
  </si>
  <si>
    <t>vyjížďka z obce zaměstnaní</t>
  </si>
  <si>
    <t>http://www.czso.cz/csu/2013edicniplan.nsf/publ/22000-13-n_2013</t>
  </si>
  <si>
    <t>http://www.czso.cz/csu/2013edicniplan.nsf/t/8E00502BC3/$File/2200013702.xls</t>
  </si>
  <si>
    <t>SUMA B</t>
  </si>
  <si>
    <t>SUMA A+B</t>
  </si>
  <si>
    <t>Vážená vyjížďka na kole uvnitř obce</t>
  </si>
  <si>
    <t>školáci, studenti</t>
  </si>
  <si>
    <t>zaměstnání</t>
  </si>
  <si>
    <t>SUMA</t>
  </si>
  <si>
    <t>přepočítáno</t>
  </si>
  <si>
    <t>Vážený průměrný věk (6-64)</t>
  </si>
  <si>
    <t>Vážené ženy</t>
  </si>
  <si>
    <t>Vážená doba jízdy [min]</t>
  </si>
  <si>
    <t>nevážený podíl kola</t>
  </si>
  <si>
    <t>jezdí jen na kole</t>
  </si>
  <si>
    <t>Mobilita obyvatel města</t>
  </si>
  <si>
    <t>rozdíl</t>
  </si>
  <si>
    <t>změna</t>
  </si>
  <si>
    <t>kolo</t>
  </si>
  <si>
    <t>auto/moto</t>
  </si>
  <si>
    <t>VHD</t>
  </si>
  <si>
    <t>pěšky</t>
  </si>
  <si>
    <t>Metastatistika SLDB (tisíce)</t>
  </si>
  <si>
    <t>mělo vyplnit</t>
  </si>
  <si>
    <t>*vyplnilo</t>
  </si>
  <si>
    <t>**uvnitř obce</t>
  </si>
  <si>
    <t>**uvnitř zsj</t>
  </si>
  <si>
    <t>**bydliště=pracoviště</t>
  </si>
  <si>
    <t>**bez stálého pracoviště</t>
  </si>
  <si>
    <t>**mimo obec</t>
  </si>
  <si>
    <t>rozhodný den</t>
  </si>
  <si>
    <t>1. března</t>
  </si>
  <si>
    <t>25. března</t>
  </si>
  <si>
    <t>Statistika DPMB</t>
  </si>
  <si>
    <t>přepravní výkony  (mil. vozkm/rok)</t>
  </si>
  <si>
    <t>přepravené osoby (mil/rok)</t>
  </si>
  <si>
    <t>KORDIS JMK integrace 2003-2010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</si>
</sst>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MM/\ YY"/>
    <numFmt numFmtId="167" formatCode="0%"/>
    <numFmt numFmtId="168" formatCode="0.0%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8"/>
      <name val="Calibri"/>
      <family val="2"/>
    </font>
    <font>
      <sz val="13"/>
      <color indexed="63"/>
      <name val="Arial"/>
      <family val="2"/>
    </font>
    <font>
      <sz val="10"/>
      <color indexed="63"/>
      <name val="Arial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Alignment="1">
      <alignment/>
    </xf>
    <xf numFmtId="164" fontId="3" fillId="0" borderId="0" xfId="20" applyNumberFormat="1" applyFont="1" applyFill="1" applyBorder="1" applyAlignment="1" applyProtection="1">
      <alignment/>
      <protection/>
    </xf>
    <xf numFmtId="168" fontId="0" fillId="0" borderId="0" xfId="19" applyNumberFormat="1" applyFont="1" applyFill="1" applyBorder="1" applyAlignment="1" applyProtection="1">
      <alignment/>
      <protection/>
    </xf>
    <xf numFmtId="167" fontId="0" fillId="0" borderId="0" xfId="19" applyFont="1" applyFill="1" applyBorder="1" applyAlignment="1" applyProtection="1">
      <alignment/>
      <protection/>
    </xf>
    <xf numFmtId="167" fontId="0" fillId="0" borderId="0" xfId="0" applyNumberFormat="1" applyAlignment="1">
      <alignment/>
    </xf>
    <xf numFmtId="164" fontId="2" fillId="0" borderId="0" xfId="0" applyFont="1" applyAlignment="1">
      <alignment horizontal="right"/>
    </xf>
    <xf numFmtId="165" fontId="4" fillId="0" borderId="0" xfId="0" applyNumberFormat="1" applyFont="1" applyAlignment="1">
      <alignment/>
    </xf>
    <xf numFmtId="168" fontId="0" fillId="0" borderId="0" xfId="0" applyNumberFormat="1" applyAlignment="1">
      <alignment/>
    </xf>
    <xf numFmtId="165" fontId="0" fillId="2" borderId="0" xfId="0" applyNumberForma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A1A1A"/>
                </a:solidFill>
              </a:rPr>
              <a:t>Mobilita obyvatel města
SLDB 2001 vs 2011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Sheet1!$A$33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1A1A1A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 </c:separator>
          </c:dLbls>
          <c:cat>
            <c:numRef>
              <c:f>Sheet1!$D$32:$E$32</c:f>
              <c:numCache/>
            </c:numRef>
          </c:cat>
          <c:val>
            <c:numRef>
              <c:f>Sheet1!$D$33:$E$33</c:f>
              <c:numCache/>
            </c:numRef>
          </c:val>
        </c:ser>
        <c:ser>
          <c:idx val="1"/>
          <c:order val="1"/>
          <c:tx>
            <c:strRef>
              <c:f>Sheet1!$A$34</c:f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1A1A1A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 </c:separator>
          </c:dLbls>
          <c:cat>
            <c:numRef>
              <c:f>Sheet1!$D$32:$E$32</c:f>
              <c:numCache/>
            </c:numRef>
          </c:cat>
          <c:val>
            <c:numRef>
              <c:f>Sheet1!$D$34:$E$34</c:f>
              <c:numCache/>
            </c:numRef>
          </c:val>
        </c:ser>
        <c:ser>
          <c:idx val="2"/>
          <c:order val="2"/>
          <c:tx>
            <c:strRef>
              <c:f>Sheet1!$A$35</c:f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1A1A1A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 </c:separator>
          </c:dLbls>
          <c:cat>
            <c:numRef>
              <c:f>Sheet1!$D$32:$E$32</c:f>
              <c:numCache/>
            </c:numRef>
          </c:cat>
          <c:val>
            <c:numRef>
              <c:f>Sheet1!$D$35:$E$35</c:f>
              <c:numCache/>
            </c:numRef>
          </c:val>
        </c:ser>
        <c:ser>
          <c:idx val="3"/>
          <c:order val="3"/>
          <c:tx>
            <c:strRef>
              <c:f>Sheet1!$A$36</c:f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1A1A1A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 </c:separator>
          </c:dLbls>
          <c:cat>
            <c:numRef>
              <c:f>Sheet1!$D$32:$E$32</c:f>
              <c:numCache/>
            </c:numRef>
          </c:cat>
          <c:val>
            <c:numRef>
              <c:f>Sheet1!$D$36:$E$36</c:f>
              <c:numCache/>
            </c:numRef>
          </c:val>
        </c:ser>
        <c:overlap val="100"/>
        <c:gapWidth val="100"/>
        <c:axId val="4022574"/>
        <c:axId val="36203167"/>
      </c:barChart>
      <c:dateAx>
        <c:axId val="4022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203167"/>
        <c:crossesAt val="0"/>
        <c:auto val="0"/>
        <c:noMultiLvlLbl val="0"/>
      </c:dateAx>
      <c:valAx>
        <c:axId val="36203167"/>
        <c:scaling>
          <c:orientation val="minMax"/>
          <c:max val="1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2257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1A1A1A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219075</xdr:colOff>
      <xdr:row>37</xdr:row>
      <xdr:rowOff>19050</xdr:rowOff>
    </xdr:from>
    <xdr:to>
      <xdr:col>12</xdr:col>
      <xdr:colOff>304800</xdr:colOff>
      <xdr:row>53</xdr:row>
      <xdr:rowOff>104775</xdr:rowOff>
    </xdr:to>
    <xdr:graphicFrame>
      <xdr:nvGraphicFramePr>
        <xdr:cNvPr id="1" name="Chart 2"/>
        <xdr:cNvGraphicFramePr/>
      </xdr:nvGraphicFramePr>
      <xdr:xfrm>
        <a:off x="4838700" y="7067550"/>
        <a:ext cx="43910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otes3.czso.cz/csu/2003edicniplan.nsf/t/FC0035538B/$File/622a04.xls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="120" zoomScaleNormal="120" workbookViewId="0" topLeftCell="A28">
      <selection activeCell="C36" sqref="C36"/>
    </sheetView>
  </sheetViews>
  <sheetFormatPr defaultColWidth="9.140625" defaultRowHeight="15"/>
  <cols>
    <col min="1" max="1" width="32.57421875" style="0" customWidth="1"/>
    <col min="2" max="2" width="8.7109375" style="0" customWidth="1"/>
    <col min="3" max="3" width="9.7109375" style="0" customWidth="1"/>
    <col min="4" max="5" width="9.140625" style="0" customWidth="1"/>
    <col min="12" max="12" width="9.7109375" style="0" customWidth="1"/>
    <col min="13" max="13" width="12.140625" style="0" customWidth="1"/>
    <col min="14" max="14" width="4.00390625" style="0" customWidth="1"/>
    <col min="15" max="15" width="8.140625" style="0" customWidth="1"/>
    <col min="16" max="16" width="3.00390625" style="0" customWidth="1"/>
    <col min="17" max="17" width="21.00390625" style="0" customWidth="1"/>
  </cols>
  <sheetData>
    <row r="1" ht="15">
      <c r="A1" s="1" t="s">
        <v>0</v>
      </c>
    </row>
    <row r="2" spans="1:3" ht="15">
      <c r="A2" t="s">
        <v>1</v>
      </c>
      <c r="B2" s="1">
        <v>2001</v>
      </c>
      <c r="C2" s="1">
        <v>2011</v>
      </c>
    </row>
    <row r="3" spans="1:3" ht="15">
      <c r="A3" t="s">
        <v>2</v>
      </c>
      <c r="B3" s="2">
        <v>54008</v>
      </c>
      <c r="C3" s="2">
        <v>28313</v>
      </c>
    </row>
    <row r="4" spans="1:3" ht="15">
      <c r="A4" s="3" t="s">
        <v>3</v>
      </c>
      <c r="B4" s="4" t="s">
        <v>4</v>
      </c>
      <c r="C4" s="2">
        <v>22540</v>
      </c>
    </row>
    <row r="5" spans="1:3" ht="15">
      <c r="A5" t="s">
        <v>5</v>
      </c>
      <c r="B5" s="5">
        <v>263289</v>
      </c>
      <c r="C5" s="5">
        <v>266130</v>
      </c>
    </row>
    <row r="6" spans="1:3" ht="15">
      <c r="A6" t="s">
        <v>6</v>
      </c>
      <c r="B6" s="2">
        <v>58707</v>
      </c>
      <c r="C6" s="2">
        <v>62888</v>
      </c>
    </row>
    <row r="7" spans="2:5" ht="15">
      <c r="B7" s="6">
        <f>SUM(B3:B6)</f>
        <v>376004</v>
      </c>
      <c r="C7" s="6">
        <f>SUM(C2:C6)</f>
        <v>381882</v>
      </c>
      <c r="D7" s="7" t="s">
        <v>7</v>
      </c>
      <c r="E7" t="s">
        <v>8</v>
      </c>
    </row>
    <row r="9" spans="1:3" ht="15">
      <c r="A9" s="1" t="s">
        <v>9</v>
      </c>
      <c r="B9" s="1">
        <v>2001</v>
      </c>
      <c r="C9" s="1">
        <v>2011</v>
      </c>
    </row>
    <row r="10" spans="1:3" ht="15">
      <c r="A10" s="8" t="s">
        <v>10</v>
      </c>
      <c r="B10" s="2">
        <v>59395</v>
      </c>
      <c r="C10" s="2">
        <v>25715</v>
      </c>
    </row>
    <row r="11" spans="1:3" ht="15">
      <c r="A11" s="8" t="s">
        <v>11</v>
      </c>
      <c r="B11" s="2">
        <v>137157</v>
      </c>
      <c r="C11" s="2">
        <v>70167</v>
      </c>
    </row>
    <row r="12" spans="1:3" ht="15">
      <c r="A12" s="1" t="s">
        <v>12</v>
      </c>
      <c r="B12" s="6">
        <f>SUM(B10:B11)</f>
        <v>196552</v>
      </c>
      <c r="C12" s="6">
        <f>SUM(C10:C11)</f>
        <v>95882</v>
      </c>
    </row>
    <row r="13" spans="1:6" ht="15">
      <c r="A13" s="8" t="s">
        <v>13</v>
      </c>
      <c r="B13" s="2">
        <v>3299</v>
      </c>
      <c r="C13" s="2">
        <v>1952</v>
      </c>
      <c r="D13" s="9" t="s">
        <v>14</v>
      </c>
      <c r="E13" s="9" t="s">
        <v>15</v>
      </c>
      <c r="F13" s="2"/>
    </row>
    <row r="14" spans="1:6" ht="15">
      <c r="A14" s="8" t="s">
        <v>16</v>
      </c>
      <c r="B14" s="2">
        <v>13352</v>
      </c>
      <c r="C14" s="2">
        <v>11467</v>
      </c>
      <c r="D14" s="9" t="s">
        <v>17</v>
      </c>
      <c r="E14" s="9" t="s">
        <v>18</v>
      </c>
      <c r="F14" s="2"/>
    </row>
    <row r="15" spans="1:6" ht="15">
      <c r="A15" s="1" t="s">
        <v>19</v>
      </c>
      <c r="B15" s="6">
        <f>SUM(B13:B14)</f>
        <v>16651</v>
      </c>
      <c r="C15" s="6">
        <f>SUM(C13:C14)</f>
        <v>13419</v>
      </c>
      <c r="E15" s="2"/>
      <c r="F15" s="2"/>
    </row>
    <row r="16" spans="1:3" ht="15">
      <c r="A16" s="1" t="s">
        <v>20</v>
      </c>
      <c r="B16" s="6">
        <f>B12+B15</f>
        <v>213203</v>
      </c>
      <c r="C16" s="6">
        <f>C12+C15</f>
        <v>109301</v>
      </c>
    </row>
    <row r="17" ht="15"/>
    <row r="18" ht="15"/>
    <row r="19" spans="1:3" ht="15">
      <c r="A19" s="1" t="s">
        <v>21</v>
      </c>
      <c r="B19" s="1">
        <v>2001</v>
      </c>
      <c r="C19" s="1">
        <v>2011</v>
      </c>
    </row>
    <row r="20" spans="1:5" ht="15">
      <c r="A20" t="s">
        <v>22</v>
      </c>
      <c r="B20" s="5">
        <v>364</v>
      </c>
      <c r="C20" s="5">
        <v>335</v>
      </c>
      <c r="D20" s="10">
        <f>B20/B10</f>
        <v>0.006128461991750147</v>
      </c>
      <c r="E20" s="10">
        <f>C20/C10</f>
        <v>0.013027415905113747</v>
      </c>
    </row>
    <row r="21" spans="1:5" ht="15">
      <c r="A21" t="s">
        <v>23</v>
      </c>
      <c r="B21" s="5">
        <v>3045</v>
      </c>
      <c r="C21" s="5">
        <v>2301</v>
      </c>
      <c r="D21" s="10">
        <f>B21/B11</f>
        <v>0.02220083553883506</v>
      </c>
      <c r="E21" s="10">
        <f>C21/C11</f>
        <v>0.032793193381504125</v>
      </c>
    </row>
    <row r="22" spans="1:5" ht="15">
      <c r="A22" s="1" t="s">
        <v>24</v>
      </c>
      <c r="B22" s="2">
        <f>SUM(B20:B21)</f>
        <v>3409</v>
      </c>
      <c r="C22" s="2">
        <f>SUM(C20:C21)</f>
        <v>2636</v>
      </c>
      <c r="D22" s="10">
        <f>B22/B12</f>
        <v>0.01734401074524808</v>
      </c>
      <c r="E22" s="10">
        <f>C22/C12</f>
        <v>0.02749212573788615</v>
      </c>
    </row>
    <row r="24" spans="1:6" ht="15">
      <c r="A24" s="1" t="s">
        <v>21</v>
      </c>
      <c r="B24" s="1">
        <v>2001</v>
      </c>
      <c r="C24" s="1">
        <v>2011</v>
      </c>
      <c r="F24" s="1" t="s">
        <v>25</v>
      </c>
    </row>
    <row r="25" spans="1:3" ht="15">
      <c r="A25" t="s">
        <v>26</v>
      </c>
      <c r="B25">
        <v>36</v>
      </c>
      <c r="C25">
        <v>34</v>
      </c>
    </row>
    <row r="26" spans="1:5" ht="15">
      <c r="A26" t="s">
        <v>27</v>
      </c>
      <c r="B26">
        <v>721</v>
      </c>
      <c r="C26">
        <v>594</v>
      </c>
      <c r="D26" s="11">
        <f>B26/B22</f>
        <v>0.21149897330595482</v>
      </c>
      <c r="E26" s="11">
        <f>C26/C22</f>
        <v>0.22534142640364188</v>
      </c>
    </row>
    <row r="27" spans="1:3" ht="15">
      <c r="A27" t="s">
        <v>28</v>
      </c>
      <c r="B27">
        <v>25</v>
      </c>
      <c r="C27">
        <v>25</v>
      </c>
    </row>
    <row r="28" ht="15"/>
    <row r="29" spans="1:6" ht="15">
      <c r="A29" t="s">
        <v>29</v>
      </c>
      <c r="B29" s="2">
        <v>3723</v>
      </c>
      <c r="C29" s="2">
        <v>3010</v>
      </c>
      <c r="F29" s="2">
        <f>ROUND(C29/E$41,0)</f>
        <v>4475</v>
      </c>
    </row>
    <row r="30" spans="1:6" ht="15">
      <c r="A30" t="s">
        <v>30</v>
      </c>
      <c r="B30" s="2">
        <v>1478</v>
      </c>
      <c r="C30" s="2">
        <v>947</v>
      </c>
      <c r="D30" s="12">
        <f>B30/B33</f>
        <v>0.4335582282194192</v>
      </c>
      <c r="E30" s="12">
        <f>C30/C33</f>
        <v>0.3592564491654021</v>
      </c>
      <c r="F30" s="2">
        <f>ROUND(C30/E$41,0)</f>
        <v>1408</v>
      </c>
    </row>
    <row r="31" ht="15"/>
    <row r="32" spans="1:7" ht="15">
      <c r="A32" s="1" t="s">
        <v>31</v>
      </c>
      <c r="B32" s="1">
        <v>2001</v>
      </c>
      <c r="C32" s="1">
        <v>2011</v>
      </c>
      <c r="D32" s="1">
        <v>2001</v>
      </c>
      <c r="E32" s="1">
        <v>2011</v>
      </c>
      <c r="F32" s="13" t="s">
        <v>32</v>
      </c>
      <c r="G32" s="13" t="s">
        <v>33</v>
      </c>
    </row>
    <row r="33" spans="1:7" ht="15">
      <c r="A33" t="s">
        <v>34</v>
      </c>
      <c r="B33" s="14">
        <f>B22</f>
        <v>3409</v>
      </c>
      <c r="C33" s="14">
        <f>C22</f>
        <v>2636</v>
      </c>
      <c r="D33" s="15">
        <f>B33/B$37</f>
        <v>0.01695168099611638</v>
      </c>
      <c r="E33" s="15">
        <f>C33/C$37</f>
        <v>0.026590853317076564</v>
      </c>
      <c r="F33" s="12">
        <f>E33-D33</f>
        <v>0.009639172320960183</v>
      </c>
      <c r="G33" s="12">
        <f>E33/D33-1</f>
        <v>0.5686263399581735</v>
      </c>
    </row>
    <row r="34" spans="1:7" ht="15">
      <c r="A34" t="s">
        <v>35</v>
      </c>
      <c r="B34" s="2">
        <v>29274</v>
      </c>
      <c r="C34" s="2">
        <v>23151</v>
      </c>
      <c r="D34" s="12">
        <f>B34/B$37</f>
        <v>0.14556864461141417</v>
      </c>
      <c r="E34" s="12">
        <f>C34/C$37</f>
        <v>0.2335374981576781</v>
      </c>
      <c r="F34" s="12">
        <f>E34-D34</f>
        <v>0.08796885354626394</v>
      </c>
      <c r="G34" s="12">
        <f>E34/D34-1</f>
        <v>0.6043118267748591</v>
      </c>
    </row>
    <row r="35" spans="1:7" ht="15">
      <c r="A35" t="s">
        <v>36</v>
      </c>
      <c r="B35" s="2">
        <v>129738</v>
      </c>
      <c r="C35" s="2">
        <v>59850</v>
      </c>
      <c r="D35" s="12">
        <f>B35/B$37</f>
        <v>0.6451385124887494</v>
      </c>
      <c r="E35" s="12">
        <f>C35/C$37</f>
        <v>0.6037414912849136</v>
      </c>
      <c r="F35" s="12">
        <f>E35-D35</f>
        <v>-0.041397021203835815</v>
      </c>
      <c r="G35" s="12">
        <f>-D35/E35+1</f>
        <v>-0.06856746107631695</v>
      </c>
    </row>
    <row r="36" spans="1:7" ht="15">
      <c r="A36" t="s">
        <v>37</v>
      </c>
      <c r="B36" s="2">
        <f>38680</f>
        <v>38680</v>
      </c>
      <c r="C36" s="2">
        <f>10132+5000*E41</f>
        <v>13494.83185840708</v>
      </c>
      <c r="D36" s="12">
        <f>B36/B$37</f>
        <v>0.19234116190372003</v>
      </c>
      <c r="E36" s="12">
        <f>C36/C$37</f>
        <v>0.1361301572403317</v>
      </c>
      <c r="F36" s="12">
        <f>E36-D36</f>
        <v>-0.056211004663388325</v>
      </c>
      <c r="G36" s="12">
        <f>-D36/E36+1</f>
        <v>-0.41292102942443765</v>
      </c>
    </row>
    <row r="37" spans="1:3" ht="15">
      <c r="A37" s="1" t="s">
        <v>24</v>
      </c>
      <c r="B37" s="2">
        <f>SUM(B33:B36)</f>
        <v>201101</v>
      </c>
      <c r="C37" s="2">
        <f>SUM(C33:C36)</f>
        <v>99131.83185840708</v>
      </c>
    </row>
    <row r="38" ht="15"/>
    <row r="39" spans="1:3" ht="15">
      <c r="A39" s="1" t="s">
        <v>38</v>
      </c>
      <c r="B39" s="1">
        <v>2001</v>
      </c>
      <c r="C39" s="1">
        <v>2011</v>
      </c>
    </row>
    <row r="40" spans="1:3" ht="15">
      <c r="A40" t="s">
        <v>39</v>
      </c>
      <c r="B40" s="2">
        <v>240000</v>
      </c>
      <c r="C40" s="2">
        <v>226000</v>
      </c>
    </row>
    <row r="41" spans="1:5" ht="15">
      <c r="A41" t="s">
        <v>40</v>
      </c>
      <c r="B41" s="16">
        <v>236000</v>
      </c>
      <c r="C41" s="16">
        <v>152000</v>
      </c>
      <c r="D41" s="12">
        <f>B41/B40</f>
        <v>0.9833333333333333</v>
      </c>
      <c r="E41" s="12">
        <f>C41/C40</f>
        <v>0.672566371681416</v>
      </c>
    </row>
    <row r="42" spans="1:3" ht="15">
      <c r="A42" t="s">
        <v>41</v>
      </c>
      <c r="B42" s="2">
        <v>200000</v>
      </c>
      <c r="C42" s="2">
        <v>96000</v>
      </c>
    </row>
    <row r="43" spans="1:3" ht="15">
      <c r="A43" t="s">
        <v>42</v>
      </c>
      <c r="B43" s="2" t="s">
        <v>4</v>
      </c>
      <c r="C43" s="2">
        <v>5000</v>
      </c>
    </row>
    <row r="44" spans="1:3" ht="15">
      <c r="A44" t="s">
        <v>43</v>
      </c>
      <c r="B44" s="2">
        <v>16000</v>
      </c>
      <c r="C44" s="2">
        <v>29000</v>
      </c>
    </row>
    <row r="45" spans="1:3" ht="15">
      <c r="A45" t="s">
        <v>44</v>
      </c>
      <c r="B45" s="2">
        <v>4000</v>
      </c>
      <c r="C45" s="2">
        <v>8000</v>
      </c>
    </row>
    <row r="46" spans="1:3" ht="15">
      <c r="A46" t="s">
        <v>45</v>
      </c>
      <c r="B46" s="2">
        <v>16000</v>
      </c>
      <c r="C46" s="2">
        <v>13000</v>
      </c>
    </row>
    <row r="47" spans="1:3" ht="15">
      <c r="A47" t="s">
        <v>46</v>
      </c>
      <c r="B47" t="s">
        <v>47</v>
      </c>
      <c r="C47" t="s">
        <v>48</v>
      </c>
    </row>
    <row r="49" spans="1:3" ht="15">
      <c r="A49" s="1" t="s">
        <v>49</v>
      </c>
      <c r="B49" s="1">
        <v>2001</v>
      </c>
      <c r="C49" s="1">
        <v>2011</v>
      </c>
    </row>
    <row r="50" spans="1:3" ht="15">
      <c r="A50" t="s">
        <v>50</v>
      </c>
      <c r="B50">
        <v>38</v>
      </c>
      <c r="C50">
        <v>38</v>
      </c>
    </row>
    <row r="51" spans="1:3" ht="15">
      <c r="A51" t="s">
        <v>51</v>
      </c>
      <c r="B51">
        <v>347</v>
      </c>
      <c r="C51">
        <v>354</v>
      </c>
    </row>
    <row r="52" ht="15">
      <c r="A52" t="s">
        <v>52</v>
      </c>
    </row>
  </sheetData>
  <sheetProtection selectLockedCells="1" selectUnlockedCells="1"/>
  <hyperlinks>
    <hyperlink ref="D7" r:id="rId1" display="http://notes3.czso.cz/csu/2003edicniplan.nsf/t/FC0035538B/$File/622a04.xls"/>
  </hyperlinks>
  <printOptions/>
  <pageMargins left="0.7" right="0.7" top="0.75" bottom="0.75" header="0.5118055555555555" footer="0.5118055555555555"/>
  <pageSetup horizontalDpi="300" verticalDpi="300" orientation="portrait" paperSize="9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2013-08-03T20:25:53Z</dcterms:modified>
  <cp:category/>
  <cp:version/>
  <cp:contentType/>
  <cp:contentStatus/>
  <cp:revision>9</cp:revision>
</cp:coreProperties>
</file>